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1547E3E-4D1F-4221-8524-BF1D0DEFB8B4}" xr6:coauthVersionLast="46" xr6:coauthVersionMax="46" xr10:uidLastSave="{00000000-0000-0000-0000-000000000000}"/>
  <bookViews>
    <workbookView xWindow="-120" yWindow="-120" windowWidth="20730" windowHeight="11160" tabRatio="760" xr2:uid="{00000000-000D-0000-FFFF-FFFF00000000}"/>
  </bookViews>
  <sheets>
    <sheet name="ქარელი, მე-3 სართული" sheetId="1" r:id="rId1"/>
    <sheet name="სარემონტო სამუშაოები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4" l="1"/>
  <c r="J14" i="4"/>
  <c r="J15" i="4"/>
  <c r="J16" i="4"/>
  <c r="J17" i="4"/>
  <c r="J18" i="4"/>
  <c r="J19" i="4"/>
  <c r="J20" i="4"/>
  <c r="J21" i="4"/>
  <c r="J22" i="4"/>
  <c r="J24" i="4"/>
  <c r="K24" i="4" s="1"/>
  <c r="J25" i="4"/>
  <c r="J27" i="4"/>
  <c r="J32" i="4"/>
  <c r="J33" i="4"/>
  <c r="J34" i="4"/>
  <c r="J36" i="4"/>
  <c r="J38" i="4"/>
  <c r="J39" i="4"/>
  <c r="J41" i="4"/>
  <c r="J44" i="4"/>
  <c r="J45" i="4"/>
  <c r="J46" i="4"/>
  <c r="J47" i="4"/>
  <c r="J48" i="4"/>
  <c r="J49" i="4"/>
  <c r="J50" i="4"/>
  <c r="K50" i="4" s="1"/>
  <c r="J52" i="4"/>
  <c r="J54" i="4"/>
  <c r="J55" i="4"/>
  <c r="J58" i="4"/>
  <c r="K58" i="4" s="1"/>
  <c r="J59" i="4"/>
  <c r="K59" i="4" s="1"/>
  <c r="J60" i="4"/>
  <c r="J67" i="4"/>
  <c r="K67" i="4" s="1"/>
  <c r="J68" i="4"/>
  <c r="J69" i="4"/>
  <c r="J70" i="4"/>
  <c r="J71" i="4"/>
  <c r="J72" i="4"/>
  <c r="K72" i="4" s="1"/>
  <c r="J73" i="4"/>
  <c r="J74" i="4"/>
  <c r="J75" i="4"/>
  <c r="J76" i="4"/>
  <c r="J77" i="4"/>
  <c r="J78" i="4"/>
  <c r="J79" i="4"/>
  <c r="J80" i="4"/>
  <c r="J81" i="4"/>
  <c r="J82" i="4"/>
  <c r="J83" i="4"/>
  <c r="J84" i="4"/>
  <c r="K84" i="4" s="1"/>
  <c r="J85" i="4"/>
  <c r="J86" i="4"/>
  <c r="J87" i="4"/>
  <c r="K87" i="4" s="1"/>
  <c r="J88" i="4"/>
  <c r="K88" i="4" s="1"/>
  <c r="J89" i="4"/>
  <c r="J90" i="4"/>
  <c r="J91" i="4"/>
  <c r="K91" i="4" s="1"/>
  <c r="J92" i="4"/>
  <c r="K92" i="4" s="1"/>
  <c r="J93" i="4"/>
  <c r="J94" i="4"/>
  <c r="J95" i="4"/>
  <c r="J96" i="4"/>
  <c r="J97" i="4"/>
  <c r="J98" i="4"/>
  <c r="J99" i="4"/>
  <c r="J100" i="4"/>
  <c r="J101" i="4"/>
  <c r="H13" i="4"/>
  <c r="H14" i="4"/>
  <c r="K14" i="4" s="1"/>
  <c r="H15" i="4"/>
  <c r="K15" i="4" s="1"/>
  <c r="H16" i="4"/>
  <c r="H17" i="4"/>
  <c r="H18" i="4"/>
  <c r="H19" i="4"/>
  <c r="K19" i="4" s="1"/>
  <c r="H20" i="4"/>
  <c r="H21" i="4"/>
  <c r="H22" i="4"/>
  <c r="H24" i="4"/>
  <c r="H25" i="4"/>
  <c r="H26" i="4"/>
  <c r="H27" i="4"/>
  <c r="H32" i="4"/>
  <c r="H33" i="4"/>
  <c r="H34" i="4"/>
  <c r="K34" i="4" s="1"/>
  <c r="H38" i="4"/>
  <c r="H39" i="4"/>
  <c r="K39" i="4" s="1"/>
  <c r="H41" i="4"/>
  <c r="H43" i="4"/>
  <c r="H44" i="4"/>
  <c r="H46" i="4"/>
  <c r="H47" i="4"/>
  <c r="H48" i="4"/>
  <c r="H50" i="4"/>
  <c r="H52" i="4"/>
  <c r="H54" i="4"/>
  <c r="H55" i="4"/>
  <c r="K55" i="4" s="1"/>
  <c r="H58" i="4"/>
  <c r="H59" i="4"/>
  <c r="H60" i="4"/>
  <c r="H67" i="4"/>
  <c r="H68" i="4"/>
  <c r="H69" i="4"/>
  <c r="H70" i="4"/>
  <c r="K70" i="4" s="1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32" i="4"/>
  <c r="F33" i="4"/>
  <c r="F34" i="4"/>
  <c r="F38" i="4"/>
  <c r="F39" i="4"/>
  <c r="F41" i="4"/>
  <c r="F43" i="4"/>
  <c r="F44" i="4"/>
  <c r="F46" i="4"/>
  <c r="F47" i="4"/>
  <c r="F48" i="4"/>
  <c r="F50" i="4"/>
  <c r="F52" i="4"/>
  <c r="F54" i="4"/>
  <c r="F55" i="4"/>
  <c r="F58" i="4"/>
  <c r="F59" i="4"/>
  <c r="F60" i="4"/>
  <c r="F67" i="4"/>
  <c r="F68" i="4"/>
  <c r="F69" i="4"/>
  <c r="F70" i="4"/>
  <c r="F71" i="4"/>
  <c r="F72" i="4"/>
  <c r="F73" i="4"/>
  <c r="K73" i="4" s="1"/>
  <c r="F74" i="4"/>
  <c r="F75" i="4"/>
  <c r="F76" i="4"/>
  <c r="F77" i="4"/>
  <c r="F78" i="4"/>
  <c r="F79" i="4"/>
  <c r="F80" i="4"/>
  <c r="F81" i="4"/>
  <c r="F82" i="4"/>
  <c r="F83" i="4"/>
  <c r="F84" i="4"/>
  <c r="F85" i="4"/>
  <c r="K85" i="4" s="1"/>
  <c r="F86" i="4"/>
  <c r="F87" i="4"/>
  <c r="F88" i="4"/>
  <c r="F89" i="4"/>
  <c r="F90" i="4"/>
  <c r="F91" i="4"/>
  <c r="F92" i="4"/>
  <c r="F93" i="4"/>
  <c r="K93" i="4" s="1"/>
  <c r="F94" i="4"/>
  <c r="F95" i="4"/>
  <c r="F96" i="4"/>
  <c r="F97" i="4"/>
  <c r="F98" i="4"/>
  <c r="F99" i="4"/>
  <c r="F100" i="4"/>
  <c r="F101" i="4"/>
  <c r="D30" i="4"/>
  <c r="J30" i="4" s="1"/>
  <c r="D72" i="4"/>
  <c r="D66" i="4"/>
  <c r="J66" i="4" s="1"/>
  <c r="D63" i="4"/>
  <c r="J63" i="4" s="1"/>
  <c r="D61" i="4"/>
  <c r="H61" i="4" s="1"/>
  <c r="D65" i="4"/>
  <c r="H65" i="4" s="1"/>
  <c r="D64" i="4"/>
  <c r="F64" i="4" s="1"/>
  <c r="D62" i="4"/>
  <c r="J62" i="4" s="1"/>
  <c r="D58" i="4"/>
  <c r="D54" i="4"/>
  <c r="D53" i="4"/>
  <c r="J53" i="4" s="1"/>
  <c r="D51" i="4"/>
  <c r="H51" i="4" s="1"/>
  <c r="D50" i="4"/>
  <c r="D49" i="4"/>
  <c r="H49" i="4" s="1"/>
  <c r="D35" i="4"/>
  <c r="D40" i="4" s="1"/>
  <c r="J40" i="4" s="1"/>
  <c r="D37" i="4"/>
  <c r="H37" i="4" s="1"/>
  <c r="D36" i="4"/>
  <c r="H36" i="4" s="1"/>
  <c r="D26" i="4"/>
  <c r="J26" i="4" s="1"/>
  <c r="D28" i="4"/>
  <c r="D29" i="4" s="1"/>
  <c r="J29" i="4" s="1"/>
  <c r="D31" i="4"/>
  <c r="H31" i="4" s="1"/>
  <c r="D45" i="4"/>
  <c r="H45" i="4" s="1"/>
  <c r="D43" i="4"/>
  <c r="J43" i="4" s="1"/>
  <c r="D42" i="4"/>
  <c r="J42" i="4" s="1"/>
  <c r="K90" i="4" l="1"/>
  <c r="K89" i="4"/>
  <c r="K86" i="4"/>
  <c r="K77" i="4"/>
  <c r="K82" i="4"/>
  <c r="K78" i="4"/>
  <c r="K83" i="4"/>
  <c r="K74" i="4"/>
  <c r="K69" i="4"/>
  <c r="K71" i="4"/>
  <c r="K48" i="4"/>
  <c r="K47" i="4"/>
  <c r="K46" i="4"/>
  <c r="K54" i="4"/>
  <c r="K43" i="4"/>
  <c r="K44" i="4"/>
  <c r="K38" i="4"/>
  <c r="K41" i="4"/>
  <c r="K26" i="4"/>
  <c r="K25" i="4"/>
  <c r="K20" i="4"/>
  <c r="K22" i="4"/>
  <c r="K16" i="4"/>
  <c r="K21" i="4"/>
  <c r="K17" i="4"/>
  <c r="K13" i="4"/>
  <c r="K53" i="4"/>
  <c r="H42" i="4"/>
  <c r="K42" i="4" s="1"/>
  <c r="K79" i="4"/>
  <c r="F53" i="4"/>
  <c r="F49" i="4"/>
  <c r="K49" i="4" s="1"/>
  <c r="F45" i="4"/>
  <c r="K45" i="4" s="1"/>
  <c r="F36" i="4"/>
  <c r="K36" i="4" s="1"/>
  <c r="H66" i="4"/>
  <c r="H53" i="4"/>
  <c r="K32" i="4"/>
  <c r="K60" i="4"/>
  <c r="K52" i="4"/>
  <c r="K27" i="4"/>
  <c r="F51" i="4"/>
  <c r="F42" i="4"/>
  <c r="K75" i="4"/>
  <c r="J35" i="4"/>
  <c r="J31" i="4"/>
  <c r="F40" i="4"/>
  <c r="F35" i="4"/>
  <c r="F31" i="4"/>
  <c r="H40" i="4"/>
  <c r="K40" i="4" s="1"/>
  <c r="H35" i="4"/>
  <c r="H29" i="4"/>
  <c r="K81" i="4"/>
  <c r="J51" i="4"/>
  <c r="K51" i="4" s="1"/>
  <c r="K18" i="4"/>
  <c r="K80" i="4"/>
  <c r="K76" i="4"/>
  <c r="K68" i="4"/>
  <c r="K95" i="4"/>
  <c r="K98" i="4"/>
  <c r="K31" i="4"/>
  <c r="H30" i="4"/>
  <c r="F30" i="4"/>
  <c r="F29" i="4"/>
  <c r="K29" i="4" s="1"/>
  <c r="H28" i="4"/>
  <c r="F28" i="4"/>
  <c r="J28" i="4"/>
  <c r="J37" i="4"/>
  <c r="F37" i="4"/>
  <c r="K33" i="4"/>
  <c r="F63" i="4"/>
  <c r="H64" i="4"/>
  <c r="H63" i="4"/>
  <c r="J64" i="4"/>
  <c r="K64" i="4" s="1"/>
  <c r="F66" i="4"/>
  <c r="K66" i="4" s="1"/>
  <c r="J61" i="4"/>
  <c r="J65" i="4"/>
  <c r="F62" i="4"/>
  <c r="F65" i="4"/>
  <c r="F61" i="4"/>
  <c r="H62" i="4"/>
  <c r="K97" i="4"/>
  <c r="K100" i="4"/>
  <c r="K101" i="4"/>
  <c r="K94" i="4"/>
  <c r="K99" i="4"/>
  <c r="K96" i="4"/>
  <c r="D56" i="4"/>
  <c r="D57" i="4"/>
  <c r="K61" i="4" l="1"/>
  <c r="K62" i="4"/>
  <c r="H56" i="4"/>
  <c r="F56" i="4"/>
  <c r="J56" i="4"/>
  <c r="K56" i="4" s="1"/>
  <c r="K30" i="4"/>
  <c r="K35" i="4"/>
  <c r="J57" i="4"/>
  <c r="H57" i="4"/>
  <c r="F57" i="4"/>
  <c r="K63" i="4"/>
  <c r="K28" i="4"/>
  <c r="K37" i="4"/>
  <c r="K65" i="4"/>
  <c r="K57" i="4" l="1"/>
  <c r="D23" i="4"/>
  <c r="J12" i="4"/>
  <c r="H23" i="4" l="1"/>
  <c r="F23" i="4"/>
  <c r="J23" i="4"/>
  <c r="J102" i="4"/>
  <c r="K23" i="4" l="1"/>
  <c r="H12" i="4"/>
  <c r="H102" i="4" s="1"/>
  <c r="F12" i="4"/>
  <c r="F102" i="4" s="1"/>
  <c r="K103" i="4" s="1"/>
  <c r="K110" i="4" l="1"/>
  <c r="K102" i="4"/>
  <c r="K104" i="4" s="1"/>
  <c r="K105" i="4" s="1"/>
  <c r="K106" i="4" s="1"/>
  <c r="K107" i="4" s="1"/>
  <c r="K108" i="4" s="1"/>
  <c r="K109" i="4" s="1"/>
  <c r="K12" i="4"/>
  <c r="K111" i="4" l="1"/>
  <c r="K112" i="4" s="1"/>
  <c r="K113" i="4" s="1"/>
  <c r="H17" i="1" s="1"/>
</calcChain>
</file>

<file path=xl/sharedStrings.xml><?xml version="1.0" encoding="utf-8"?>
<sst xmlns="http://schemas.openxmlformats.org/spreadsheetml/2006/main" count="207" uniqueCount="117">
  <si>
    <t>ხ   ა   რ   ჯ   თ   ა   ღ   რ  ი  ც   ხ   ვ  ა</t>
  </si>
  <si>
    <t>ელექტრო სამონტაჟო სამუშაოები</t>
  </si>
  <si>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</si>
  <si>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</si>
  <si>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</si>
  <si>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</si>
  <si>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</si>
  <si>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</si>
  <si>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</si>
  <si>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</si>
  <si>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</si>
  <si>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</si>
  <si>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ც</t>
  </si>
  <si>
    <t>კომპ</t>
  </si>
  <si>
    <t>უნიტაზის დემონტაჟი</t>
  </si>
  <si>
    <t>მ</t>
  </si>
  <si>
    <t>სამშენებლო ნაგვის ჩამოტანა ΙΙΙ სართულიდან ა/მანქანაზე დატვირთვა</t>
  </si>
  <si>
    <t>მ³</t>
  </si>
  <si>
    <t>ტნ</t>
  </si>
  <si>
    <t>სხვა მასალები</t>
  </si>
  <si>
    <t>ლარი</t>
  </si>
  <si>
    <t>კგ</t>
  </si>
  <si>
    <t xml:space="preserve">არმსტრონგის შეკიდული ჭერის მოწყობა </t>
  </si>
  <si>
    <t>სამღებრო ბადე ლენტა</t>
  </si>
  <si>
    <t>სატრანსპორტო ხარჯი</t>
  </si>
  <si>
    <t>ზედნადები ხარჯი</t>
  </si>
  <si>
    <t>გეგმიური დაგროვება</t>
  </si>
  <si>
    <t>სხვა დამხმარე მასალები</t>
  </si>
  <si>
    <t>პლასტმასის დ50 მმ კანალიზაციის მილის მონტაჟი</t>
  </si>
  <si>
    <r>
      <t>მ</t>
    </r>
    <r>
      <rPr>
        <sz val="10"/>
        <color theme="1"/>
        <rFont val="Calibri"/>
        <family val="2"/>
        <charset val="204"/>
      </rPr>
      <t>³</t>
    </r>
  </si>
  <si>
    <t xml:space="preserve">ხელსაბანების დემონტაჟი შემრევთან ერთად </t>
  </si>
  <si>
    <t xml:space="preserve">იატაკზე არსებული ამორტიზირებული ლინოლიუმის  მოხსნა  </t>
  </si>
  <si>
    <t xml:space="preserve">დღგ </t>
  </si>
  <si>
    <t>სულ ჯამი</t>
  </si>
  <si>
    <t>1.   სადემონტაჟო სამუშაოები</t>
  </si>
  <si>
    <t>2.  სამონტაჟო სამუშაოები</t>
  </si>
  <si>
    <t>გაუთვალისწინებელი ხარჯები</t>
  </si>
  <si>
    <t>ცალ</t>
  </si>
  <si>
    <t xml:space="preserve">ქ.ქარელის  საავადმყოფოს შენობის III სართულის ნაწილობრივი სარემონტო სამუშაოები                                                                                                                                     </t>
  </si>
  <si>
    <t xml:space="preserve">ამორტიზირებული სარკმელებისის დემონტაჟი ტიხრებში                    </t>
  </si>
  <si>
    <t xml:space="preserve">ამორტიზირებული კანალიზაციის  მილების დემონტ.  </t>
  </si>
  <si>
    <t xml:space="preserve">აგურის ტიხრების დემონტაჟი დაშლა სისქე 18სმ  </t>
  </si>
  <si>
    <t xml:space="preserve"> ამორტიზირებული ხის იატაკის  დემონტაჟი  </t>
  </si>
  <si>
    <t>მეტლახის ფილების და 6 სმ მჭიმის დემონტაჟი</t>
  </si>
  <si>
    <t>კერამოგრანიტის იატაკის საფარის მოწყობა</t>
  </si>
  <si>
    <t xml:space="preserve">წებოცემენტი   </t>
  </si>
  <si>
    <t xml:space="preserve">ფუგა   </t>
  </si>
  <si>
    <t>ფილის სამაგრი სარეგულირო პლასტიკატის კრებული</t>
  </si>
  <si>
    <t xml:space="preserve">იატაკზე ლამინირებული ფილების  მოწყობა  </t>
  </si>
  <si>
    <t>მდფ პლინტუსი 100X80 მმ კომპლექტაციით, სამაგრი დეტალებით</t>
  </si>
  <si>
    <t>ლამინირებული იატაკი 1291*193*12მმ , 31 კლასი</t>
  </si>
  <si>
    <t xml:space="preserve">ლამინირებული იატაკის ქვეშსაგები </t>
  </si>
  <si>
    <t xml:space="preserve">პემზა   </t>
  </si>
  <si>
    <t xml:space="preserve">თ/მუყაოს ტიხრები ნესტგამძლე ბგერა თბო იზოლაციით 100 მმ </t>
  </si>
  <si>
    <t xml:space="preserve">თაბ.მუყ. ფილა </t>
  </si>
  <si>
    <t xml:space="preserve">თაბ.მუყ. ფილა  ნესტგამძლე    </t>
  </si>
  <si>
    <t>პროფილები დგარის CW 75*0,5 მმ, მიმმართვ. UW75*0,5; ხრახნები, გამჭედი დუბელი და სხვა მასალები 1მ² ტიხარზე</t>
  </si>
  <si>
    <t>პროფილი CD 27/60/27/0.50; UD 0.50 და  ხრახნები, გამჭედი დუბელი და სხვა მასალები 1მ² მოპირკეთებაზე</t>
  </si>
  <si>
    <t>თ/მუყაოს მოპირკეთება ლითონის, კედლების და ტექნოლოგიური მილგაყვანილობის შეფუთვა</t>
  </si>
  <si>
    <t xml:space="preserve">არმსტრონგის ჭერის Т 24 ტიპის პროფილები, კუთხოვანა პერიმეტრის, საკიდი, დუბელი  და სხვა დეტალებით </t>
  </si>
  <si>
    <t>არმსტრონგის ჭერის 600x600x12 მმ ფილები, თეთრი, სინათლის 90% არეკვლა, ნესტგამძლეობა 95%, ცეცხლმედეგობა 30 წთ</t>
  </si>
  <si>
    <t>პლასტმასის ფანჯრის რაფების მოწყობა სიგანით 0.25მ</t>
  </si>
  <si>
    <t>გ/მ</t>
  </si>
  <si>
    <t xml:space="preserve">სპილენძის 3X4mm2 კაბელის მონტაჟი </t>
  </si>
  <si>
    <t xml:space="preserve">სპილენძის 3X2,5mm2 კაბელის  მონტაჟი </t>
  </si>
  <si>
    <t xml:space="preserve">სპილენძის 3X1,5mm2  კაბელის  მონტაჟი </t>
  </si>
  <si>
    <t>სადენების სამაგრი სკობები</t>
  </si>
  <si>
    <t>საიზოლაციო ლენტი</t>
  </si>
  <si>
    <t>შტეფსელური როზეტი დამიწების კონტაქტით,  ღია დაყ. 10ა, 230ვ  გეგმაზე წითელი</t>
  </si>
  <si>
    <t>ჩამრთველი ერთ  კლავიშიანი,  6ა  220ვ  კლავიშები, ჩარჩო საკომუტაციო მოწყობილობა</t>
  </si>
  <si>
    <t>ამსტრონგის დიოდური ლედ სანათის შეძენა მონტაჟი, ლედპანელი 600*600მმ 6500k (ლედ/1*30ვ)</t>
  </si>
  <si>
    <t xml:space="preserve"> LED სანათი დიოდური დაცვით   (1X12) vt, 220v,  IP 31 დაცვით შეკიდულ ჭერში ჩაფლული დ=17სმ</t>
  </si>
  <si>
    <t>სამაგრი დეტალები</t>
  </si>
  <si>
    <t>სამონტაჟო ქაფი 1000 მლგ</t>
  </si>
  <si>
    <t>კარ-ფანჯრები</t>
  </si>
  <si>
    <t xml:space="preserve">    ქ.ქარელის  საავადმყოფოს შენობის III სართულის ნაწილობრივი სარემონტო სამუშაოები    </t>
  </si>
  <si>
    <t>ხარჯთაღრიცხვა</t>
  </si>
  <si>
    <t xml:space="preserve">ამორტიზირებული ხის   კარის ბლოკების დემონტაჟი           </t>
  </si>
  <si>
    <t>სანტექნიკური სამუშაოები</t>
  </si>
  <si>
    <t xml:space="preserve"> Ø20 მმ არკო ვენტილი გადამყვანით</t>
  </si>
  <si>
    <t>პლასტმასის დ 100 მმ კანალიზაციის მილის მონტაჟი</t>
  </si>
  <si>
    <t xml:space="preserve">უნიტაზი ჩამრეცხი ავზით </t>
  </si>
  <si>
    <t>ხელსაბანი შემრევით, სრული კომპლექტი</t>
  </si>
  <si>
    <t xml:space="preserve">ფასონური დეტალები და დამხმარე მასალები  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</si>
  <si>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</si>
  <si>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</si>
  <si>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Cat5e კაბელისთვის, UTP/FTP; T568A და T568B
სტანდარტი; 1 ბუდე RJ45; მოოქროვება 3U;
მარკირების ადგილი; RoHS სერთიფიცირება;
(პანელით,სოკეტით, ჩარჩოთი)</t>
  </si>
  <si>
    <t>პლასტმასის უნაგირიანი ლურსმანი</t>
  </si>
  <si>
    <t>ხამუთი 180X4.5 mm</t>
  </si>
  <si>
    <t xml:space="preserve">პლასტმასის სამაგრი კაბელის 25mm </t>
  </si>
  <si>
    <t xml:space="preserve">პლასტმასის საკაბელო  კორობი 40X20 სამაგრით </t>
  </si>
  <si>
    <t>სუსტი დენები კოპ. დაქსელვა</t>
  </si>
  <si>
    <t>სამშენებლო ნაგვის გატანა  ა/თვითმცლელით 15კმ მანძილზე</t>
  </si>
  <si>
    <t xml:space="preserve">ქვიშა        </t>
  </si>
  <si>
    <t xml:space="preserve">ცემენტი  </t>
  </si>
  <si>
    <t xml:space="preserve">ზედაპირის სასწორებელი პროფილი 0.35*35*3000მმ (მაიაკი) </t>
  </si>
  <si>
    <t>ქვიშა-ცემენტის მჭიმის მოწყობა იატაკებზე 5სმ</t>
  </si>
  <si>
    <t>კერამოგრანიტის 7სმ სიმაღლის პლინტუსის  მოწყობა</t>
  </si>
  <si>
    <t>კედლებზე კაფელის მოწყობა ტუალეტში</t>
  </si>
  <si>
    <t>კაფელის ფილა თეთრი 30*50 სმ</t>
  </si>
  <si>
    <r>
      <t xml:space="preserve">თ/მუყაოს ტიხრები ბგერა თბო იზოლაციით  100 მმ </t>
    </r>
    <r>
      <rPr>
        <sz val="10"/>
        <color theme="1"/>
        <rFont val="Sylfaen"/>
        <family val="1"/>
      </rPr>
      <t>(ღიობების შევსების ჩათვლით)</t>
    </r>
  </si>
  <si>
    <t>საიზოლაციო მასალა  მინბამბა 50 მმ</t>
  </si>
  <si>
    <t>სამღებრო სამუშაოები</t>
  </si>
  <si>
    <t xml:space="preserve">ფითხი   </t>
  </si>
  <si>
    <t xml:space="preserve">წყალემულსიური საღებავი </t>
  </si>
  <si>
    <t xml:space="preserve">ზუმფარა     </t>
  </si>
  <si>
    <t>ლით. ფირფიტის კუთხოვანა</t>
  </si>
  <si>
    <t>ტიხრებისა და კედლების(გასუფთავება)  დამუშავება და შეღებვა წყალემულსიური საღებავით</t>
  </si>
  <si>
    <t xml:space="preserve">კერამოგრანიტის ფილა 60*60 არაგლუვი ზედაპირით </t>
  </si>
  <si>
    <t>ელ. გამანაწილებელი კარადა  (სხვა სამონტაჟო დამხმარე მასალების ჩათვლით)</t>
  </si>
  <si>
    <t>პოლიეთილენის ცივი წყლის მილი Ø20</t>
  </si>
  <si>
    <t>საპენსიო დანარიცხები</t>
  </si>
  <si>
    <r>
      <t>მდფ-ის ერთფრთიანი კარის ბლოკების მოწყობა საკეტ-სახელურით აქსესუარებით  (0.95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2.1)მ - 13ც</t>
    </r>
  </si>
  <si>
    <t>ამორტიზირებული ელ. გაყვანილობის სისტემის (ელ ფარის სადენებისა, როზეტების ჩამრთველების  და სხვ)  დემონტაჟი</t>
  </si>
  <si>
    <t>პემზის ფენის მოწყობა იატაკებზე სისქით 5სმ</t>
  </si>
  <si>
    <r>
      <t xml:space="preserve">სახარჯთაღრიცხვო  ღირ-ბა      </t>
    </r>
    <r>
      <rPr>
        <b/>
        <sz val="8"/>
        <color theme="1"/>
        <rFont val="Sylfaen"/>
        <family val="1"/>
        <charset val="204"/>
      </rPr>
      <t xml:space="preserve">    </t>
    </r>
    <r>
      <rPr>
        <sz val="8"/>
        <color theme="1"/>
        <rFont val="Sylfaen"/>
        <family val="1"/>
        <charset val="204"/>
      </rPr>
      <t>ლარი</t>
    </r>
  </si>
  <si>
    <t>სახარჯთაღრიცხვო ღირებულება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</si>
</sst>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6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Sylfaen"/>
      <family val="1"/>
      <charset val="204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color theme="1"/>
      <name val="Sylfaen"/>
      <family val="1"/>
    </font>
    <font>
      <sz val="10"/>
      <name val="Sylfaen"/>
      <family val="1"/>
    </font>
    <font>
      <i/>
      <sz val="10"/>
      <color theme="1"/>
      <name val="Sylfaen"/>
      <family val="1"/>
    </font>
    <font>
      <b/>
      <sz val="14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left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3" fontId="15" fillId="2" borderId="1" xfId="0" applyNumberFormat="1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left" vertical="center" wrapText="1"/>
      <protection hidden="1"/>
    </xf>
    <xf numFmtId="0" fontId="15" fillId="2" borderId="5" xfId="0" applyFont="1" applyFill="1" applyBorder="1" applyAlignment="1" applyProtection="1">
      <alignment horizontal="left" vertical="center" wrapText="1"/>
      <protection hidden="1"/>
    </xf>
    <xf numFmtId="0" fontId="15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2" fontId="1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N85"/>
  <sheetViews>
    <sheetView tabSelected="1" topLeftCell="A7" workbookViewId="0">
      <selection activeCell="D16" sqref="D16"/>
    </sheetView>
  </sheetViews>
  <sheetFormatPr defaultRowHeight="15" x14ac:dyDescent="0.25"/>
  <cols>
    <col min="1" max="1" width="7.85546875" style="1" customWidth="1"/>
    <col min="2" max="2" width="4.5703125" style="1" customWidth="1"/>
    <col min="3" max="3" width="9.140625" style="1"/>
    <col min="4" max="4" width="16.140625" style="1" customWidth="1"/>
    <col min="5" max="7" width="9.140625" style="1"/>
    <col min="8" max="8" width="19.28515625" style="1" customWidth="1"/>
    <col min="9" max="9" width="12.28515625" style="1" customWidth="1"/>
    <col min="10" max="10" width="11.42578125" style="1" customWidth="1"/>
    <col min="11" max="11" width="12.5703125" style="1" customWidth="1"/>
    <col min="12" max="12" width="11.28515625" style="1" customWidth="1"/>
    <col min="13" max="13" width="12.7109375" style="1" customWidth="1"/>
    <col min="14" max="16384" width="9.140625" style="1"/>
  </cols>
  <sheetData>
    <row r="3" spans="2:13" ht="1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13" ht="15" customHeight="1" x14ac:dyDescent="0.2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 ht="15" customHeight="1" x14ac:dyDescent="0.25">
      <c r="C5" s="5"/>
      <c r="D5" s="5"/>
      <c r="E5" s="5"/>
      <c r="F5" s="5"/>
      <c r="G5" s="5"/>
      <c r="H5" s="5"/>
      <c r="I5" s="5"/>
      <c r="J5" s="5"/>
      <c r="K5" s="5"/>
      <c r="L5" s="5"/>
    </row>
    <row r="7" spans="2:13" ht="15" customHeight="1" x14ac:dyDescent="0.25">
      <c r="B7" s="81" t="s">
        <v>38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2:13" ht="15" customHeight="1" x14ac:dyDescent="0.25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2:13" ht="15" customHeight="1" x14ac:dyDescent="0.25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2:13" ht="15" customHeight="1" x14ac:dyDescent="0.25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2:13" ht="18.75" customHeight="1" x14ac:dyDescent="0.25">
      <c r="B11" s="2"/>
      <c r="C11" s="2"/>
      <c r="D11" s="2"/>
      <c r="E11" s="82" t="s">
        <v>0</v>
      </c>
      <c r="F11" s="82"/>
      <c r="G11" s="82"/>
      <c r="H11" s="82"/>
      <c r="I11" s="82"/>
      <c r="J11" s="82"/>
      <c r="K11" s="2"/>
      <c r="L11" s="2"/>
    </row>
    <row r="12" spans="2:13" ht="18.75" customHeight="1" x14ac:dyDescent="0.25">
      <c r="B12" s="2"/>
      <c r="C12" s="2"/>
      <c r="D12" s="2"/>
      <c r="E12" s="82"/>
      <c r="F12" s="82"/>
      <c r="G12" s="82"/>
      <c r="H12" s="82"/>
      <c r="I12" s="82"/>
      <c r="J12" s="82"/>
      <c r="K12" s="2"/>
      <c r="L12" s="2"/>
    </row>
    <row r="13" spans="2:13" ht="19.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5" spans="2:13" x14ac:dyDescent="0.25">
      <c r="D15" s="80" t="s">
        <v>116</v>
      </c>
      <c r="E15" s="80"/>
      <c r="F15" s="80"/>
      <c r="G15" s="80"/>
      <c r="H15" s="80"/>
      <c r="I15" s="80"/>
      <c r="J15" s="80"/>
      <c r="K15" s="80"/>
      <c r="L15" s="80"/>
    </row>
    <row r="17" spans="1:14" ht="19.5" x14ac:dyDescent="0.25">
      <c r="H17" s="79">
        <f>'სარემონტო სამუშაოები'!K113</f>
        <v>0</v>
      </c>
    </row>
    <row r="24" spans="1:14" ht="15" customHeight="1" x14ac:dyDescent="0.25">
      <c r="A24" s="3"/>
      <c r="B24" s="3"/>
      <c r="C24" s="3"/>
      <c r="D24" s="5"/>
      <c r="E24" s="5"/>
      <c r="F24" s="5"/>
      <c r="G24" s="5"/>
      <c r="H24" s="5"/>
      <c r="I24" s="5"/>
      <c r="J24" s="5"/>
      <c r="K24" s="5"/>
      <c r="L24" s="3"/>
      <c r="M24" s="3"/>
      <c r="N24" s="3"/>
    </row>
    <row r="25" spans="1:14" ht="15" customHeight="1" x14ac:dyDescent="0.25">
      <c r="A25" s="3"/>
      <c r="B25" s="3"/>
      <c r="C25" s="3"/>
      <c r="D25" s="5"/>
      <c r="E25" s="5"/>
      <c r="F25" s="5"/>
      <c r="G25" s="5"/>
      <c r="H25" s="5"/>
      <c r="I25" s="5"/>
      <c r="J25" s="5"/>
      <c r="K25" s="5"/>
      <c r="L25" s="3"/>
      <c r="M25" s="3"/>
      <c r="N25" s="3"/>
    </row>
    <row r="26" spans="1:1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8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8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8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8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8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8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54" spans="1:1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s="4" customForma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1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</sheetData>
  <mergeCells count="3">
    <mergeCell ref="D15:L15"/>
    <mergeCell ref="B7:M10"/>
    <mergeCell ref="E11:J12"/>
  </mergeCells>
  <pageMargins left="0.2" right="0.2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M150"/>
  <sheetViews>
    <sheetView workbookViewId="0">
      <selection activeCell="E8" sqref="E8:F8"/>
    </sheetView>
  </sheetViews>
  <sheetFormatPr defaultRowHeight="15" x14ac:dyDescent="0.25"/>
  <cols>
    <col min="1" max="1" width="3.5703125" style="7" customWidth="1"/>
    <col min="2" max="2" width="54.7109375" style="1" customWidth="1"/>
    <col min="3" max="3" width="5.42578125" style="7" customWidth="1"/>
    <col min="4" max="4" width="9.140625" style="7" customWidth="1"/>
    <col min="5" max="5" width="7.28515625" style="7" customWidth="1"/>
    <col min="6" max="6" width="9.28515625" style="7" customWidth="1"/>
    <col min="7" max="7" width="9.42578125" style="7" customWidth="1"/>
    <col min="8" max="8" width="9.7109375" style="7" customWidth="1"/>
    <col min="9" max="9" width="6" style="7" customWidth="1"/>
    <col min="10" max="10" width="9.7109375" style="7" customWidth="1"/>
    <col min="11" max="11" width="14.28515625" style="7" customWidth="1"/>
    <col min="12" max="16384" width="9.140625" style="1"/>
  </cols>
  <sheetData>
    <row r="1" spans="1:13" x14ac:dyDescent="0.25">
      <c r="A1" s="33"/>
      <c r="B1" s="58"/>
      <c r="C1" s="33"/>
      <c r="D1" s="33"/>
      <c r="E1" s="33"/>
      <c r="F1" s="33"/>
      <c r="G1" s="33"/>
      <c r="H1" s="33"/>
      <c r="I1" s="33"/>
      <c r="J1" s="33"/>
      <c r="K1" s="33"/>
    </row>
    <row r="2" spans="1:13" x14ac:dyDescent="0.25">
      <c r="A2" s="33"/>
      <c r="B2" s="58"/>
      <c r="C2" s="33"/>
      <c r="D2" s="33"/>
      <c r="E2" s="33"/>
      <c r="F2" s="33"/>
      <c r="G2" s="33"/>
      <c r="H2" s="33"/>
      <c r="I2" s="33"/>
      <c r="J2" s="33"/>
      <c r="K2" s="33"/>
    </row>
    <row r="3" spans="1:13" x14ac:dyDescent="0.25">
      <c r="A3" s="33"/>
      <c r="B3" s="58"/>
      <c r="C3" s="33"/>
      <c r="D3" s="33"/>
      <c r="E3" s="33"/>
      <c r="F3" s="33"/>
      <c r="G3" s="33"/>
      <c r="H3" s="33"/>
      <c r="I3" s="33"/>
      <c r="J3" s="33"/>
      <c r="K3" s="33"/>
    </row>
    <row r="4" spans="1:13" x14ac:dyDescent="0.25">
      <c r="A4" s="33"/>
      <c r="C4" s="33"/>
      <c r="D4" s="33"/>
      <c r="E4" s="33"/>
      <c r="F4" s="33"/>
      <c r="G4" s="33"/>
      <c r="H4" s="33"/>
      <c r="I4" s="33"/>
      <c r="J4" s="33"/>
      <c r="K4" s="33"/>
    </row>
    <row r="5" spans="1:13" ht="26.25" customHeight="1" x14ac:dyDescent="0.25">
      <c r="A5" s="83" t="s">
        <v>75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11"/>
      <c r="M5" s="11"/>
    </row>
    <row r="6" spans="1:13" ht="26.25" customHeight="1" x14ac:dyDescent="0.25">
      <c r="A6" s="83" t="s">
        <v>76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34"/>
      <c r="M6" s="34"/>
    </row>
    <row r="7" spans="1:13" ht="17.25" customHeight="1" x14ac:dyDescent="0.3">
      <c r="A7" s="14"/>
      <c r="B7" s="36"/>
      <c r="C7" s="35"/>
      <c r="D7" s="35"/>
      <c r="E7" s="85" t="s">
        <v>115</v>
      </c>
      <c r="F7" s="85"/>
      <c r="G7" s="85"/>
      <c r="H7" s="85"/>
      <c r="I7" s="85"/>
      <c r="J7" s="85"/>
      <c r="K7" s="85"/>
      <c r="L7" s="11"/>
      <c r="M7" s="11"/>
    </row>
    <row r="8" spans="1:13" ht="21.75" customHeight="1" x14ac:dyDescent="0.25">
      <c r="A8" s="86" t="s">
        <v>2</v>
      </c>
      <c r="B8" s="86" t="s">
        <v>3</v>
      </c>
      <c r="C8" s="86" t="s">
        <v>4</v>
      </c>
      <c r="D8" s="92" t="s">
        <v>5</v>
      </c>
      <c r="E8" s="88" t="s">
        <v>6</v>
      </c>
      <c r="F8" s="89"/>
      <c r="G8" s="88" t="s">
        <v>7</v>
      </c>
      <c r="H8" s="89"/>
      <c r="I8" s="90" t="s">
        <v>8</v>
      </c>
      <c r="J8" s="91"/>
      <c r="K8" s="86" t="s">
        <v>9</v>
      </c>
    </row>
    <row r="9" spans="1:13" s="8" customFormat="1" ht="33.75" customHeight="1" x14ac:dyDescent="0.2">
      <c r="A9" s="87"/>
      <c r="B9" s="87"/>
      <c r="C9" s="87"/>
      <c r="D9" s="93"/>
      <c r="E9" s="59" t="s">
        <v>10</v>
      </c>
      <c r="F9" s="60" t="s">
        <v>9</v>
      </c>
      <c r="G9" s="59" t="s">
        <v>10</v>
      </c>
      <c r="H9" s="60" t="s">
        <v>9</v>
      </c>
      <c r="I9" s="59" t="s">
        <v>10</v>
      </c>
      <c r="J9" s="60" t="s">
        <v>9</v>
      </c>
      <c r="K9" s="87"/>
    </row>
    <row r="10" spans="1:13" s="9" customFormat="1" x14ac:dyDescent="0.25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1">
        <v>7</v>
      </c>
      <c r="H10" s="61">
        <v>8</v>
      </c>
      <c r="I10" s="61">
        <v>9</v>
      </c>
      <c r="J10" s="61">
        <v>10</v>
      </c>
      <c r="K10" s="61">
        <v>11</v>
      </c>
    </row>
    <row r="11" spans="1:13" s="7" customFormat="1" ht="15.75" x14ac:dyDescent="0.3">
      <c r="A11" s="15"/>
      <c r="B11" s="21" t="s">
        <v>34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1:13" x14ac:dyDescent="0.25">
      <c r="A12" s="38">
        <v>1</v>
      </c>
      <c r="B12" s="20" t="s">
        <v>77</v>
      </c>
      <c r="C12" s="18" t="s">
        <v>13</v>
      </c>
      <c r="D12" s="17">
        <v>11</v>
      </c>
      <c r="E12" s="17"/>
      <c r="F12" s="17">
        <f>E12*D12</f>
        <v>0</v>
      </c>
      <c r="G12" s="17">
        <v>0</v>
      </c>
      <c r="H12" s="17">
        <f>G12*D12</f>
        <v>0</v>
      </c>
      <c r="I12" s="17">
        <v>0</v>
      </c>
      <c r="J12" s="17">
        <f>I12*D12</f>
        <v>0</v>
      </c>
      <c r="K12" s="17">
        <f>J12+H12+F12</f>
        <v>0</v>
      </c>
    </row>
    <row r="13" spans="1:13" s="23" customFormat="1" ht="21" customHeight="1" x14ac:dyDescent="0.25">
      <c r="A13" s="38">
        <v>2</v>
      </c>
      <c r="B13" s="20" t="s">
        <v>39</v>
      </c>
      <c r="C13" s="18" t="s">
        <v>11</v>
      </c>
      <c r="D13" s="17">
        <v>5.2</v>
      </c>
      <c r="E13" s="17"/>
      <c r="F13" s="17">
        <f t="shared" ref="F13:F76" si="0">E13*D13</f>
        <v>0</v>
      </c>
      <c r="G13" s="17">
        <v>0</v>
      </c>
      <c r="H13" s="17">
        <f t="shared" ref="H13:H76" si="1">G13*D13</f>
        <v>0</v>
      </c>
      <c r="I13" s="17">
        <v>0</v>
      </c>
      <c r="J13" s="17">
        <f t="shared" ref="J13:J76" si="2">I13*D13</f>
        <v>0</v>
      </c>
      <c r="K13" s="17">
        <f t="shared" ref="K13:K76" si="3">J13+H13+F13</f>
        <v>0</v>
      </c>
    </row>
    <row r="14" spans="1:13" s="22" customFormat="1" ht="33.75" customHeight="1" x14ac:dyDescent="0.25">
      <c r="A14" s="38">
        <v>3</v>
      </c>
      <c r="B14" s="20" t="s">
        <v>113</v>
      </c>
      <c r="C14" s="18" t="s">
        <v>13</v>
      </c>
      <c r="D14" s="17">
        <v>1</v>
      </c>
      <c r="E14" s="17"/>
      <c r="F14" s="17">
        <f t="shared" si="0"/>
        <v>0</v>
      </c>
      <c r="G14" s="17">
        <v>0</v>
      </c>
      <c r="H14" s="17">
        <f t="shared" si="1"/>
        <v>0</v>
      </c>
      <c r="I14" s="17">
        <v>0</v>
      </c>
      <c r="J14" s="17">
        <f t="shared" si="2"/>
        <v>0</v>
      </c>
      <c r="K14" s="17">
        <f t="shared" si="3"/>
        <v>0</v>
      </c>
    </row>
    <row r="15" spans="1:13" s="22" customFormat="1" ht="15.75" x14ac:dyDescent="0.3">
      <c r="A15" s="38">
        <v>4</v>
      </c>
      <c r="B15" s="20" t="s">
        <v>30</v>
      </c>
      <c r="C15" s="16" t="s">
        <v>13</v>
      </c>
      <c r="D15" s="17">
        <v>1</v>
      </c>
      <c r="E15" s="17"/>
      <c r="F15" s="17">
        <f t="shared" si="0"/>
        <v>0</v>
      </c>
      <c r="G15" s="17">
        <v>0</v>
      </c>
      <c r="H15" s="17">
        <f t="shared" si="1"/>
        <v>0</v>
      </c>
      <c r="I15" s="17">
        <v>0</v>
      </c>
      <c r="J15" s="17">
        <f t="shared" si="2"/>
        <v>0</v>
      </c>
      <c r="K15" s="17">
        <f t="shared" si="3"/>
        <v>0</v>
      </c>
    </row>
    <row r="16" spans="1:13" s="22" customFormat="1" ht="15.75" x14ac:dyDescent="0.3">
      <c r="A16" s="38">
        <v>5</v>
      </c>
      <c r="B16" s="27" t="s">
        <v>14</v>
      </c>
      <c r="C16" s="16" t="s">
        <v>13</v>
      </c>
      <c r="D16" s="17">
        <v>1</v>
      </c>
      <c r="E16" s="17"/>
      <c r="F16" s="17">
        <f t="shared" si="0"/>
        <v>0</v>
      </c>
      <c r="G16" s="17">
        <v>0</v>
      </c>
      <c r="H16" s="17">
        <f t="shared" si="1"/>
        <v>0</v>
      </c>
      <c r="I16" s="17">
        <v>0</v>
      </c>
      <c r="J16" s="17">
        <f t="shared" si="2"/>
        <v>0</v>
      </c>
      <c r="K16" s="17">
        <f t="shared" si="3"/>
        <v>0</v>
      </c>
    </row>
    <row r="17" spans="1:11" s="22" customFormat="1" x14ac:dyDescent="0.25">
      <c r="A17" s="38">
        <v>6</v>
      </c>
      <c r="B17" s="20" t="s">
        <v>40</v>
      </c>
      <c r="C17" s="18" t="s">
        <v>15</v>
      </c>
      <c r="D17" s="17">
        <v>5</v>
      </c>
      <c r="E17" s="17"/>
      <c r="F17" s="17">
        <f t="shared" si="0"/>
        <v>0</v>
      </c>
      <c r="G17" s="17">
        <v>0</v>
      </c>
      <c r="H17" s="17">
        <f t="shared" si="1"/>
        <v>0</v>
      </c>
      <c r="I17" s="17">
        <v>0</v>
      </c>
      <c r="J17" s="17">
        <f t="shared" si="2"/>
        <v>0</v>
      </c>
      <c r="K17" s="17">
        <f t="shared" si="3"/>
        <v>0</v>
      </c>
    </row>
    <row r="18" spans="1:11" s="22" customFormat="1" ht="15.75" x14ac:dyDescent="0.3">
      <c r="A18" s="38">
        <v>7</v>
      </c>
      <c r="B18" s="20" t="s">
        <v>41</v>
      </c>
      <c r="C18" s="16" t="s">
        <v>11</v>
      </c>
      <c r="D18" s="17">
        <v>18</v>
      </c>
      <c r="E18" s="17"/>
      <c r="F18" s="17">
        <f t="shared" si="0"/>
        <v>0</v>
      </c>
      <c r="G18" s="17">
        <v>0</v>
      </c>
      <c r="H18" s="17">
        <f t="shared" si="1"/>
        <v>0</v>
      </c>
      <c r="I18" s="17">
        <v>0</v>
      </c>
      <c r="J18" s="17">
        <f t="shared" si="2"/>
        <v>0</v>
      </c>
      <c r="K18" s="17">
        <f t="shared" si="3"/>
        <v>0</v>
      </c>
    </row>
    <row r="19" spans="1:11" s="22" customFormat="1" ht="18.75" customHeight="1" x14ac:dyDescent="0.3">
      <c r="A19" s="38">
        <v>8</v>
      </c>
      <c r="B19" s="20" t="s">
        <v>31</v>
      </c>
      <c r="C19" s="16" t="s">
        <v>11</v>
      </c>
      <c r="D19" s="17">
        <v>28</v>
      </c>
      <c r="E19" s="17"/>
      <c r="F19" s="17">
        <f t="shared" si="0"/>
        <v>0</v>
      </c>
      <c r="G19" s="17">
        <v>0</v>
      </c>
      <c r="H19" s="17">
        <f t="shared" si="1"/>
        <v>0</v>
      </c>
      <c r="I19" s="17"/>
      <c r="J19" s="17">
        <f t="shared" si="2"/>
        <v>0</v>
      </c>
      <c r="K19" s="17">
        <f t="shared" si="3"/>
        <v>0</v>
      </c>
    </row>
    <row r="20" spans="1:11" s="23" customFormat="1" ht="19.5" customHeight="1" x14ac:dyDescent="0.25">
      <c r="A20" s="38">
        <v>9</v>
      </c>
      <c r="B20" s="20" t="s">
        <v>42</v>
      </c>
      <c r="C20" s="18" t="s">
        <v>11</v>
      </c>
      <c r="D20" s="17">
        <v>65</v>
      </c>
      <c r="E20" s="17"/>
      <c r="F20" s="17">
        <f t="shared" si="0"/>
        <v>0</v>
      </c>
      <c r="G20" s="17">
        <v>0</v>
      </c>
      <c r="H20" s="17">
        <f t="shared" si="1"/>
        <v>0</v>
      </c>
      <c r="I20" s="17">
        <v>0</v>
      </c>
      <c r="J20" s="17">
        <f t="shared" si="2"/>
        <v>0</v>
      </c>
      <c r="K20" s="17">
        <f t="shared" si="3"/>
        <v>0</v>
      </c>
    </row>
    <row r="21" spans="1:11" s="23" customFormat="1" ht="15.75" customHeight="1" x14ac:dyDescent="0.25">
      <c r="A21" s="38">
        <v>10</v>
      </c>
      <c r="B21" s="27" t="s">
        <v>43</v>
      </c>
      <c r="C21" s="18" t="s">
        <v>11</v>
      </c>
      <c r="D21" s="17">
        <v>3</v>
      </c>
      <c r="E21" s="17"/>
      <c r="F21" s="17">
        <f t="shared" si="0"/>
        <v>0</v>
      </c>
      <c r="G21" s="17">
        <v>0</v>
      </c>
      <c r="H21" s="17">
        <f t="shared" si="1"/>
        <v>0</v>
      </c>
      <c r="I21" s="17">
        <v>0</v>
      </c>
      <c r="J21" s="17">
        <f t="shared" si="2"/>
        <v>0</v>
      </c>
      <c r="K21" s="17">
        <f t="shared" si="3"/>
        <v>0</v>
      </c>
    </row>
    <row r="22" spans="1:11" s="23" customFormat="1" ht="30" x14ac:dyDescent="0.25">
      <c r="A22" s="38">
        <v>11</v>
      </c>
      <c r="B22" s="20" t="s">
        <v>16</v>
      </c>
      <c r="C22" s="18" t="s">
        <v>17</v>
      </c>
      <c r="D22" s="17">
        <v>6.5</v>
      </c>
      <c r="E22" s="17"/>
      <c r="F22" s="17">
        <f t="shared" si="0"/>
        <v>0</v>
      </c>
      <c r="G22" s="17">
        <v>0</v>
      </c>
      <c r="H22" s="17">
        <f t="shared" si="1"/>
        <v>0</v>
      </c>
      <c r="I22" s="17">
        <v>0</v>
      </c>
      <c r="J22" s="17">
        <f t="shared" si="2"/>
        <v>0</v>
      </c>
      <c r="K22" s="17">
        <f t="shared" si="3"/>
        <v>0</v>
      </c>
    </row>
    <row r="23" spans="1:11" s="23" customFormat="1" ht="18.75" customHeight="1" x14ac:dyDescent="0.25">
      <c r="A23" s="38">
        <v>12</v>
      </c>
      <c r="B23" s="20" t="s">
        <v>92</v>
      </c>
      <c r="C23" s="18" t="s">
        <v>18</v>
      </c>
      <c r="D23" s="17">
        <f>D22*1.8</f>
        <v>11.700000000000001</v>
      </c>
      <c r="E23" s="17"/>
      <c r="F23" s="17">
        <f t="shared" si="0"/>
        <v>0</v>
      </c>
      <c r="G23" s="17">
        <v>0</v>
      </c>
      <c r="H23" s="17">
        <f t="shared" si="1"/>
        <v>0</v>
      </c>
      <c r="I23" s="17">
        <v>0</v>
      </c>
      <c r="J23" s="17">
        <f t="shared" si="2"/>
        <v>0</v>
      </c>
      <c r="K23" s="17">
        <f t="shared" si="3"/>
        <v>0</v>
      </c>
    </row>
    <row r="24" spans="1:11" s="22" customFormat="1" ht="15.75" x14ac:dyDescent="0.3">
      <c r="A24" s="16"/>
      <c r="B24" s="24" t="s">
        <v>35</v>
      </c>
      <c r="C24" s="16"/>
      <c r="D24" s="17"/>
      <c r="E24" s="17"/>
      <c r="F24" s="17">
        <f t="shared" si="0"/>
        <v>0</v>
      </c>
      <c r="G24" s="17"/>
      <c r="H24" s="17">
        <f t="shared" si="1"/>
        <v>0</v>
      </c>
      <c r="I24" s="17"/>
      <c r="J24" s="17">
        <f t="shared" si="2"/>
        <v>0</v>
      </c>
      <c r="K24" s="17">
        <f t="shared" si="3"/>
        <v>0</v>
      </c>
    </row>
    <row r="25" spans="1:11" s="22" customFormat="1" ht="15.75" x14ac:dyDescent="0.3">
      <c r="A25" s="16">
        <v>1</v>
      </c>
      <c r="B25" s="37" t="s">
        <v>114</v>
      </c>
      <c r="C25" s="16" t="s">
        <v>11</v>
      </c>
      <c r="D25" s="17">
        <v>80</v>
      </c>
      <c r="E25" s="17"/>
      <c r="F25" s="17">
        <f t="shared" si="0"/>
        <v>0</v>
      </c>
      <c r="G25" s="17">
        <v>0</v>
      </c>
      <c r="H25" s="17">
        <f t="shared" si="1"/>
        <v>0</v>
      </c>
      <c r="I25" s="17"/>
      <c r="J25" s="17">
        <f t="shared" si="2"/>
        <v>0</v>
      </c>
      <c r="K25" s="17">
        <f t="shared" si="3"/>
        <v>0</v>
      </c>
    </row>
    <row r="26" spans="1:11" s="22" customFormat="1" ht="15.75" x14ac:dyDescent="0.3">
      <c r="A26" s="16"/>
      <c r="B26" s="27" t="s">
        <v>52</v>
      </c>
      <c r="C26" s="18" t="s">
        <v>29</v>
      </c>
      <c r="D26" s="17">
        <f>D25*0.05</f>
        <v>4</v>
      </c>
      <c r="E26" s="17">
        <v>0</v>
      </c>
      <c r="F26" s="17">
        <f t="shared" si="0"/>
        <v>0</v>
      </c>
      <c r="G26" s="17"/>
      <c r="H26" s="17">
        <f t="shared" si="1"/>
        <v>0</v>
      </c>
      <c r="I26" s="17">
        <v>0</v>
      </c>
      <c r="J26" s="17">
        <f t="shared" si="2"/>
        <v>0</v>
      </c>
      <c r="K26" s="17">
        <f t="shared" si="3"/>
        <v>0</v>
      </c>
    </row>
    <row r="27" spans="1:11" s="22" customFormat="1" x14ac:dyDescent="0.25">
      <c r="A27" s="18">
        <v>2</v>
      </c>
      <c r="B27" s="43" t="s">
        <v>96</v>
      </c>
      <c r="C27" s="18" t="s">
        <v>11</v>
      </c>
      <c r="D27" s="17">
        <v>170</v>
      </c>
      <c r="E27" s="17"/>
      <c r="F27" s="17">
        <f t="shared" si="0"/>
        <v>0</v>
      </c>
      <c r="G27" s="17">
        <v>0</v>
      </c>
      <c r="H27" s="17">
        <f t="shared" si="1"/>
        <v>0</v>
      </c>
      <c r="I27" s="17"/>
      <c r="J27" s="17">
        <f t="shared" si="2"/>
        <v>0</v>
      </c>
      <c r="K27" s="17">
        <f t="shared" si="3"/>
        <v>0</v>
      </c>
    </row>
    <row r="28" spans="1:11" s="23" customFormat="1" x14ac:dyDescent="0.3">
      <c r="A28" s="16"/>
      <c r="B28" s="27" t="s">
        <v>93</v>
      </c>
      <c r="C28" s="16" t="s">
        <v>17</v>
      </c>
      <c r="D28" s="17">
        <f>D27*0.05*1.2</f>
        <v>10.199999999999999</v>
      </c>
      <c r="E28" s="17">
        <v>0</v>
      </c>
      <c r="F28" s="17">
        <f t="shared" si="0"/>
        <v>0</v>
      </c>
      <c r="G28" s="17"/>
      <c r="H28" s="17">
        <f t="shared" si="1"/>
        <v>0</v>
      </c>
      <c r="I28" s="17">
        <v>0</v>
      </c>
      <c r="J28" s="17">
        <f t="shared" si="2"/>
        <v>0</v>
      </c>
      <c r="K28" s="17">
        <f t="shared" si="3"/>
        <v>0</v>
      </c>
    </row>
    <row r="29" spans="1:11" s="22" customFormat="1" ht="15.75" x14ac:dyDescent="0.3">
      <c r="A29" s="16"/>
      <c r="B29" s="27" t="s">
        <v>94</v>
      </c>
      <c r="C29" s="16" t="s">
        <v>18</v>
      </c>
      <c r="D29" s="17">
        <f>D28*0.28</f>
        <v>2.8559999999999999</v>
      </c>
      <c r="E29" s="17">
        <v>0</v>
      </c>
      <c r="F29" s="17">
        <f t="shared" si="0"/>
        <v>0</v>
      </c>
      <c r="G29" s="17"/>
      <c r="H29" s="17">
        <f t="shared" si="1"/>
        <v>0</v>
      </c>
      <c r="I29" s="17">
        <v>0</v>
      </c>
      <c r="J29" s="17">
        <f t="shared" si="2"/>
        <v>0</v>
      </c>
      <c r="K29" s="17">
        <f t="shared" si="3"/>
        <v>0</v>
      </c>
    </row>
    <row r="30" spans="1:11" s="22" customFormat="1" ht="18.75" customHeight="1" x14ac:dyDescent="0.3">
      <c r="A30" s="16"/>
      <c r="B30" s="41" t="s">
        <v>95</v>
      </c>
      <c r="C30" s="66" t="s">
        <v>37</v>
      </c>
      <c r="D30" s="67">
        <f>D27*0.2</f>
        <v>34</v>
      </c>
      <c r="E30" s="17">
        <v>0</v>
      </c>
      <c r="F30" s="17">
        <f t="shared" si="0"/>
        <v>0</v>
      </c>
      <c r="G30" s="68"/>
      <c r="H30" s="17">
        <f t="shared" si="1"/>
        <v>0</v>
      </c>
      <c r="I30" s="17">
        <v>0</v>
      </c>
      <c r="J30" s="17">
        <f t="shared" si="2"/>
        <v>0</v>
      </c>
      <c r="K30" s="17">
        <f t="shared" si="3"/>
        <v>0</v>
      </c>
    </row>
    <row r="31" spans="1:11" s="22" customFormat="1" ht="15.75" x14ac:dyDescent="0.3">
      <c r="A31" s="16"/>
      <c r="B31" s="27" t="s">
        <v>19</v>
      </c>
      <c r="C31" s="16" t="s">
        <v>20</v>
      </c>
      <c r="D31" s="17">
        <f>D27*0.01</f>
        <v>1.7</v>
      </c>
      <c r="E31" s="17">
        <v>0</v>
      </c>
      <c r="F31" s="17">
        <f t="shared" si="0"/>
        <v>0</v>
      </c>
      <c r="G31" s="17"/>
      <c r="H31" s="17">
        <f t="shared" si="1"/>
        <v>0</v>
      </c>
      <c r="I31" s="17">
        <v>0</v>
      </c>
      <c r="J31" s="17">
        <f t="shared" si="2"/>
        <v>0</v>
      </c>
      <c r="K31" s="17">
        <f t="shared" si="3"/>
        <v>0</v>
      </c>
    </row>
    <row r="32" spans="1:11" s="23" customFormat="1" x14ac:dyDescent="0.3">
      <c r="A32" s="16">
        <v>3</v>
      </c>
      <c r="B32" s="37" t="s">
        <v>44</v>
      </c>
      <c r="C32" s="16" t="s">
        <v>11</v>
      </c>
      <c r="D32" s="17">
        <v>124</v>
      </c>
      <c r="E32" s="17"/>
      <c r="F32" s="17">
        <f t="shared" si="0"/>
        <v>0</v>
      </c>
      <c r="G32" s="17">
        <v>0</v>
      </c>
      <c r="H32" s="17">
        <f t="shared" si="1"/>
        <v>0</v>
      </c>
      <c r="I32" s="17"/>
      <c r="J32" s="17">
        <f t="shared" si="2"/>
        <v>0</v>
      </c>
      <c r="K32" s="17">
        <f t="shared" si="3"/>
        <v>0</v>
      </c>
    </row>
    <row r="33" spans="1:11" s="22" customFormat="1" ht="21" customHeight="1" x14ac:dyDescent="0.3">
      <c r="A33" s="16">
        <v>4</v>
      </c>
      <c r="B33" s="43" t="s">
        <v>97</v>
      </c>
      <c r="C33" s="18" t="s">
        <v>15</v>
      </c>
      <c r="D33" s="17">
        <v>98</v>
      </c>
      <c r="E33" s="17"/>
      <c r="F33" s="17">
        <f t="shared" si="0"/>
        <v>0</v>
      </c>
      <c r="G33" s="17">
        <v>0</v>
      </c>
      <c r="H33" s="17">
        <f t="shared" si="1"/>
        <v>0</v>
      </c>
      <c r="I33" s="17"/>
      <c r="J33" s="17">
        <f t="shared" si="2"/>
        <v>0</v>
      </c>
      <c r="K33" s="17">
        <f t="shared" si="3"/>
        <v>0</v>
      </c>
    </row>
    <row r="34" spans="1:11" s="22" customFormat="1" ht="15.75" x14ac:dyDescent="0.3">
      <c r="A34" s="16">
        <v>5</v>
      </c>
      <c r="B34" s="37" t="s">
        <v>98</v>
      </c>
      <c r="C34" s="16" t="s">
        <v>11</v>
      </c>
      <c r="D34" s="17">
        <v>15</v>
      </c>
      <c r="E34" s="17"/>
      <c r="F34" s="17">
        <f t="shared" si="0"/>
        <v>0</v>
      </c>
      <c r="G34" s="17">
        <v>0</v>
      </c>
      <c r="H34" s="17">
        <f t="shared" si="1"/>
        <v>0</v>
      </c>
      <c r="I34" s="17"/>
      <c r="J34" s="17">
        <f t="shared" si="2"/>
        <v>0</v>
      </c>
      <c r="K34" s="17">
        <f t="shared" si="3"/>
        <v>0</v>
      </c>
    </row>
    <row r="35" spans="1:11" s="22" customFormat="1" ht="15.75" x14ac:dyDescent="0.3">
      <c r="A35" s="16"/>
      <c r="B35" s="27" t="s">
        <v>108</v>
      </c>
      <c r="C35" s="16" t="s">
        <v>11</v>
      </c>
      <c r="D35" s="17">
        <f>D32*1.05+110*0.07</f>
        <v>137.9</v>
      </c>
      <c r="E35" s="17">
        <v>0</v>
      </c>
      <c r="F35" s="17">
        <f t="shared" si="0"/>
        <v>0</v>
      </c>
      <c r="G35" s="17"/>
      <c r="H35" s="17">
        <f t="shared" si="1"/>
        <v>0</v>
      </c>
      <c r="I35" s="17">
        <v>0</v>
      </c>
      <c r="J35" s="17">
        <f t="shared" si="2"/>
        <v>0</v>
      </c>
      <c r="K35" s="17">
        <f t="shared" si="3"/>
        <v>0</v>
      </c>
    </row>
    <row r="36" spans="1:11" s="22" customFormat="1" ht="15.75" x14ac:dyDescent="0.3">
      <c r="A36" s="16"/>
      <c r="B36" s="27" t="s">
        <v>99</v>
      </c>
      <c r="C36" s="16" t="s">
        <v>11</v>
      </c>
      <c r="D36" s="17">
        <f>D34*1.05</f>
        <v>15.75</v>
      </c>
      <c r="E36" s="17">
        <v>0</v>
      </c>
      <c r="F36" s="17">
        <f t="shared" si="0"/>
        <v>0</v>
      </c>
      <c r="G36" s="17"/>
      <c r="H36" s="17">
        <f t="shared" si="1"/>
        <v>0</v>
      </c>
      <c r="I36" s="17">
        <v>0</v>
      </c>
      <c r="J36" s="17">
        <f t="shared" si="2"/>
        <v>0</v>
      </c>
      <c r="K36" s="17">
        <f t="shared" si="3"/>
        <v>0</v>
      </c>
    </row>
    <row r="37" spans="1:11" s="22" customFormat="1" ht="15.75" x14ac:dyDescent="0.3">
      <c r="A37" s="16"/>
      <c r="B37" s="27" t="s">
        <v>45</v>
      </c>
      <c r="C37" s="16" t="s">
        <v>21</v>
      </c>
      <c r="D37" s="17">
        <f>D34+D32*6</f>
        <v>759</v>
      </c>
      <c r="E37" s="17">
        <v>0</v>
      </c>
      <c r="F37" s="17">
        <f t="shared" si="0"/>
        <v>0</v>
      </c>
      <c r="G37" s="17"/>
      <c r="H37" s="17">
        <f t="shared" si="1"/>
        <v>0</v>
      </c>
      <c r="I37" s="17">
        <v>0</v>
      </c>
      <c r="J37" s="17">
        <f t="shared" si="2"/>
        <v>0</v>
      </c>
      <c r="K37" s="17">
        <f t="shared" si="3"/>
        <v>0</v>
      </c>
    </row>
    <row r="38" spans="1:11" s="22" customFormat="1" ht="15.75" x14ac:dyDescent="0.3">
      <c r="A38" s="16"/>
      <c r="B38" s="27" t="s">
        <v>47</v>
      </c>
      <c r="C38" s="16" t="s">
        <v>13</v>
      </c>
      <c r="D38" s="48">
        <v>4</v>
      </c>
      <c r="E38" s="17">
        <v>0</v>
      </c>
      <c r="F38" s="17">
        <f t="shared" si="0"/>
        <v>0</v>
      </c>
      <c r="G38" s="17"/>
      <c r="H38" s="17">
        <f t="shared" si="1"/>
        <v>0</v>
      </c>
      <c r="I38" s="17">
        <v>0</v>
      </c>
      <c r="J38" s="17">
        <f t="shared" si="2"/>
        <v>0</v>
      </c>
      <c r="K38" s="17">
        <f t="shared" si="3"/>
        <v>0</v>
      </c>
    </row>
    <row r="39" spans="1:11" s="22" customFormat="1" ht="15.75" x14ac:dyDescent="0.3">
      <c r="A39" s="16"/>
      <c r="B39" s="27" t="s">
        <v>46</v>
      </c>
      <c r="C39" s="16" t="s">
        <v>21</v>
      </c>
      <c r="D39" s="17">
        <v>5.53</v>
      </c>
      <c r="E39" s="17">
        <v>0</v>
      </c>
      <c r="F39" s="17">
        <f t="shared" si="0"/>
        <v>0</v>
      </c>
      <c r="G39" s="17"/>
      <c r="H39" s="17">
        <f t="shared" si="1"/>
        <v>0</v>
      </c>
      <c r="I39" s="17">
        <v>0</v>
      </c>
      <c r="J39" s="17">
        <f t="shared" si="2"/>
        <v>0</v>
      </c>
      <c r="K39" s="17">
        <f t="shared" si="3"/>
        <v>0</v>
      </c>
    </row>
    <row r="40" spans="1:11" s="22" customFormat="1" ht="15.75" x14ac:dyDescent="0.3">
      <c r="A40" s="16"/>
      <c r="B40" s="27" t="s">
        <v>19</v>
      </c>
      <c r="C40" s="16" t="s">
        <v>20</v>
      </c>
      <c r="D40" s="17">
        <f>D35*0.05</f>
        <v>6.8950000000000005</v>
      </c>
      <c r="E40" s="17">
        <v>0</v>
      </c>
      <c r="F40" s="17">
        <f t="shared" si="0"/>
        <v>0</v>
      </c>
      <c r="G40" s="17"/>
      <c r="H40" s="17">
        <f t="shared" si="1"/>
        <v>0</v>
      </c>
      <c r="I40" s="17"/>
      <c r="J40" s="17">
        <f t="shared" si="2"/>
        <v>0</v>
      </c>
      <c r="K40" s="17">
        <f t="shared" si="3"/>
        <v>0</v>
      </c>
    </row>
    <row r="41" spans="1:11" s="22" customFormat="1" ht="15.75" x14ac:dyDescent="0.3">
      <c r="A41" s="16">
        <v>6</v>
      </c>
      <c r="B41" s="37" t="s">
        <v>48</v>
      </c>
      <c r="C41" s="38" t="s">
        <v>11</v>
      </c>
      <c r="D41" s="39">
        <v>135</v>
      </c>
      <c r="E41" s="39"/>
      <c r="F41" s="17">
        <f t="shared" si="0"/>
        <v>0</v>
      </c>
      <c r="G41" s="39">
        <v>0</v>
      </c>
      <c r="H41" s="17">
        <f t="shared" si="1"/>
        <v>0</v>
      </c>
      <c r="I41" s="39"/>
      <c r="J41" s="17">
        <f t="shared" si="2"/>
        <v>0</v>
      </c>
      <c r="K41" s="17">
        <f t="shared" si="3"/>
        <v>0</v>
      </c>
    </row>
    <row r="42" spans="1:11" s="22" customFormat="1" ht="15.75" x14ac:dyDescent="0.3">
      <c r="A42" s="16"/>
      <c r="B42" s="41" t="s">
        <v>50</v>
      </c>
      <c r="C42" s="38" t="s">
        <v>11</v>
      </c>
      <c r="D42" s="39">
        <f>D41*1.05</f>
        <v>141.75</v>
      </c>
      <c r="E42" s="39">
        <v>0</v>
      </c>
      <c r="F42" s="17">
        <f t="shared" si="0"/>
        <v>0</v>
      </c>
      <c r="G42" s="39"/>
      <c r="H42" s="17">
        <f t="shared" si="1"/>
        <v>0</v>
      </c>
      <c r="I42" s="39">
        <v>0</v>
      </c>
      <c r="J42" s="17">
        <f t="shared" si="2"/>
        <v>0</v>
      </c>
      <c r="K42" s="17">
        <f t="shared" si="3"/>
        <v>0</v>
      </c>
    </row>
    <row r="43" spans="1:11" s="22" customFormat="1" ht="15.75" x14ac:dyDescent="0.3">
      <c r="A43" s="16"/>
      <c r="B43" s="41" t="s">
        <v>51</v>
      </c>
      <c r="C43" s="38" t="s">
        <v>11</v>
      </c>
      <c r="D43" s="39">
        <f>D41</f>
        <v>135</v>
      </c>
      <c r="E43" s="39">
        <v>0</v>
      </c>
      <c r="F43" s="17">
        <f t="shared" si="0"/>
        <v>0</v>
      </c>
      <c r="G43" s="39"/>
      <c r="H43" s="17">
        <f t="shared" si="1"/>
        <v>0</v>
      </c>
      <c r="I43" s="39">
        <v>0</v>
      </c>
      <c r="J43" s="17">
        <f t="shared" si="2"/>
        <v>0</v>
      </c>
      <c r="K43" s="17">
        <f t="shared" si="3"/>
        <v>0</v>
      </c>
    </row>
    <row r="44" spans="1:11" s="22" customFormat="1" ht="30" x14ac:dyDescent="0.3">
      <c r="A44" s="16"/>
      <c r="B44" s="41" t="s">
        <v>49</v>
      </c>
      <c r="C44" s="38" t="s">
        <v>15</v>
      </c>
      <c r="D44" s="39">
        <v>112</v>
      </c>
      <c r="E44" s="39">
        <v>0</v>
      </c>
      <c r="F44" s="17">
        <f t="shared" si="0"/>
        <v>0</v>
      </c>
      <c r="G44" s="42"/>
      <c r="H44" s="17">
        <f t="shared" si="1"/>
        <v>0</v>
      </c>
      <c r="I44" s="39">
        <v>0</v>
      </c>
      <c r="J44" s="17">
        <f t="shared" si="2"/>
        <v>0</v>
      </c>
      <c r="K44" s="17">
        <f t="shared" si="3"/>
        <v>0</v>
      </c>
    </row>
    <row r="45" spans="1:11" s="22" customFormat="1" ht="15.75" x14ac:dyDescent="0.3">
      <c r="A45" s="16"/>
      <c r="B45" s="40" t="s">
        <v>27</v>
      </c>
      <c r="C45" s="38" t="s">
        <v>20</v>
      </c>
      <c r="D45" s="39">
        <f>D41*0.05</f>
        <v>6.75</v>
      </c>
      <c r="E45" s="39">
        <v>0</v>
      </c>
      <c r="F45" s="17">
        <f t="shared" si="0"/>
        <v>0</v>
      </c>
      <c r="G45" s="39"/>
      <c r="H45" s="17">
        <f t="shared" si="1"/>
        <v>0</v>
      </c>
      <c r="I45" s="39"/>
      <c r="J45" s="17">
        <f t="shared" si="2"/>
        <v>0</v>
      </c>
      <c r="K45" s="17">
        <f t="shared" si="3"/>
        <v>0</v>
      </c>
    </row>
    <row r="46" spans="1:11" s="22" customFormat="1" ht="34.5" customHeight="1" x14ac:dyDescent="0.25">
      <c r="A46" s="18">
        <v>7</v>
      </c>
      <c r="B46" s="43" t="s">
        <v>100</v>
      </c>
      <c r="C46" s="44" t="s">
        <v>11</v>
      </c>
      <c r="D46" s="17">
        <v>18</v>
      </c>
      <c r="E46" s="17"/>
      <c r="F46" s="17">
        <f t="shared" si="0"/>
        <v>0</v>
      </c>
      <c r="G46" s="17">
        <v>0</v>
      </c>
      <c r="H46" s="17">
        <f t="shared" si="1"/>
        <v>0</v>
      </c>
      <c r="I46" s="17"/>
      <c r="J46" s="17">
        <f t="shared" si="2"/>
        <v>0</v>
      </c>
      <c r="K46" s="17">
        <f t="shared" si="3"/>
        <v>0</v>
      </c>
    </row>
    <row r="47" spans="1:11" s="22" customFormat="1" ht="30" x14ac:dyDescent="0.25">
      <c r="A47" s="18">
        <v>8</v>
      </c>
      <c r="B47" s="43" t="s">
        <v>53</v>
      </c>
      <c r="C47" s="44" t="s">
        <v>11</v>
      </c>
      <c r="D47" s="39">
        <v>3</v>
      </c>
      <c r="E47" s="39"/>
      <c r="F47" s="17">
        <f t="shared" si="0"/>
        <v>0</v>
      </c>
      <c r="G47" s="39">
        <v>0</v>
      </c>
      <c r="H47" s="17">
        <f t="shared" si="1"/>
        <v>0</v>
      </c>
      <c r="I47" s="39"/>
      <c r="J47" s="17">
        <f t="shared" si="2"/>
        <v>0</v>
      </c>
      <c r="K47" s="17">
        <f t="shared" si="3"/>
        <v>0</v>
      </c>
    </row>
    <row r="48" spans="1:11" s="22" customFormat="1" ht="30" x14ac:dyDescent="0.25">
      <c r="A48" s="18">
        <v>9</v>
      </c>
      <c r="B48" s="43" t="s">
        <v>58</v>
      </c>
      <c r="C48" s="44" t="s">
        <v>11</v>
      </c>
      <c r="D48" s="39">
        <v>45</v>
      </c>
      <c r="E48" s="39"/>
      <c r="F48" s="17">
        <f t="shared" si="0"/>
        <v>0</v>
      </c>
      <c r="G48" s="39">
        <v>0</v>
      </c>
      <c r="H48" s="17">
        <f t="shared" si="1"/>
        <v>0</v>
      </c>
      <c r="I48" s="39"/>
      <c r="J48" s="17">
        <f t="shared" si="2"/>
        <v>0</v>
      </c>
      <c r="K48" s="17">
        <f t="shared" si="3"/>
        <v>0</v>
      </c>
    </row>
    <row r="49" spans="1:11" s="25" customFormat="1" x14ac:dyDescent="0.25">
      <c r="A49" s="69"/>
      <c r="B49" s="62" t="s">
        <v>54</v>
      </c>
      <c r="C49" s="44" t="s">
        <v>11</v>
      </c>
      <c r="D49" s="39">
        <f>D46*2.05+D48*1.05</f>
        <v>84.15</v>
      </c>
      <c r="E49" s="39">
        <v>0</v>
      </c>
      <c r="F49" s="17">
        <f t="shared" si="0"/>
        <v>0</v>
      </c>
      <c r="G49" s="39"/>
      <c r="H49" s="17">
        <f t="shared" si="1"/>
        <v>0</v>
      </c>
      <c r="I49" s="39">
        <v>0</v>
      </c>
      <c r="J49" s="17">
        <f t="shared" si="2"/>
        <v>0</v>
      </c>
      <c r="K49" s="17">
        <f t="shared" si="3"/>
        <v>0</v>
      </c>
    </row>
    <row r="50" spans="1:11" s="22" customFormat="1" x14ac:dyDescent="0.25">
      <c r="A50" s="18"/>
      <c r="B50" s="62" t="s">
        <v>55</v>
      </c>
      <c r="C50" s="44" t="s">
        <v>11</v>
      </c>
      <c r="D50" s="39">
        <f>D47*2.05</f>
        <v>6.1499999999999995</v>
      </c>
      <c r="E50" s="39">
        <v>0</v>
      </c>
      <c r="F50" s="17">
        <f t="shared" si="0"/>
        <v>0</v>
      </c>
      <c r="G50" s="39"/>
      <c r="H50" s="17">
        <f t="shared" si="1"/>
        <v>0</v>
      </c>
      <c r="I50" s="39">
        <v>0</v>
      </c>
      <c r="J50" s="17">
        <f t="shared" si="2"/>
        <v>0</v>
      </c>
      <c r="K50" s="17">
        <f t="shared" si="3"/>
        <v>0</v>
      </c>
    </row>
    <row r="51" spans="1:11" s="22" customFormat="1" ht="34.5" customHeight="1" x14ac:dyDescent="0.3">
      <c r="A51" s="16"/>
      <c r="B51" s="20" t="s">
        <v>56</v>
      </c>
      <c r="C51" s="44" t="s">
        <v>11</v>
      </c>
      <c r="D51" s="39">
        <f>D47+D46</f>
        <v>21</v>
      </c>
      <c r="E51" s="39">
        <v>0</v>
      </c>
      <c r="F51" s="17">
        <f t="shared" si="0"/>
        <v>0</v>
      </c>
      <c r="G51" s="39"/>
      <c r="H51" s="17">
        <f t="shared" si="1"/>
        <v>0</v>
      </c>
      <c r="I51" s="39">
        <v>0</v>
      </c>
      <c r="J51" s="17">
        <f t="shared" si="2"/>
        <v>0</v>
      </c>
      <c r="K51" s="17">
        <f t="shared" si="3"/>
        <v>0</v>
      </c>
    </row>
    <row r="52" spans="1:11" s="22" customFormat="1" ht="36" customHeight="1" x14ac:dyDescent="0.3">
      <c r="A52" s="16"/>
      <c r="B52" s="41" t="s">
        <v>57</v>
      </c>
      <c r="C52" s="44" t="s">
        <v>11</v>
      </c>
      <c r="D52" s="39">
        <v>42</v>
      </c>
      <c r="E52" s="39">
        <v>0</v>
      </c>
      <c r="F52" s="17">
        <f t="shared" si="0"/>
        <v>0</v>
      </c>
      <c r="G52" s="39"/>
      <c r="H52" s="17">
        <f t="shared" si="1"/>
        <v>0</v>
      </c>
      <c r="I52" s="39">
        <v>0</v>
      </c>
      <c r="J52" s="17">
        <f t="shared" si="2"/>
        <v>0</v>
      </c>
      <c r="K52" s="17">
        <f t="shared" si="3"/>
        <v>0</v>
      </c>
    </row>
    <row r="53" spans="1:11" s="22" customFormat="1" ht="15.75" x14ac:dyDescent="0.3">
      <c r="A53" s="16"/>
      <c r="B53" s="41" t="s">
        <v>101</v>
      </c>
      <c r="C53" s="44" t="s">
        <v>11</v>
      </c>
      <c r="D53" s="39">
        <f>D47+D46</f>
        <v>21</v>
      </c>
      <c r="E53" s="39">
        <v>0</v>
      </c>
      <c r="F53" s="17">
        <f t="shared" si="0"/>
        <v>0</v>
      </c>
      <c r="G53" s="39"/>
      <c r="H53" s="17">
        <f t="shared" si="1"/>
        <v>0</v>
      </c>
      <c r="I53" s="39">
        <v>0</v>
      </c>
      <c r="J53" s="17">
        <f t="shared" si="2"/>
        <v>0</v>
      </c>
      <c r="K53" s="17">
        <f t="shared" si="3"/>
        <v>0</v>
      </c>
    </row>
    <row r="54" spans="1:11" s="22" customFormat="1" ht="15.75" x14ac:dyDescent="0.3">
      <c r="A54" s="16"/>
      <c r="B54" s="41" t="s">
        <v>19</v>
      </c>
      <c r="C54" s="44" t="s">
        <v>20</v>
      </c>
      <c r="D54" s="39">
        <f>D46*0.1</f>
        <v>1.8</v>
      </c>
      <c r="E54" s="39">
        <v>0</v>
      </c>
      <c r="F54" s="17">
        <f t="shared" si="0"/>
        <v>0</v>
      </c>
      <c r="G54" s="39"/>
      <c r="H54" s="17">
        <f t="shared" si="1"/>
        <v>0</v>
      </c>
      <c r="I54" s="39"/>
      <c r="J54" s="17">
        <f t="shared" si="2"/>
        <v>0</v>
      </c>
      <c r="K54" s="17">
        <f t="shared" si="3"/>
        <v>0</v>
      </c>
    </row>
    <row r="55" spans="1:11" s="22" customFormat="1" x14ac:dyDescent="0.25">
      <c r="A55" s="18">
        <v>10</v>
      </c>
      <c r="B55" s="32" t="s">
        <v>22</v>
      </c>
      <c r="C55" s="44" t="s">
        <v>11</v>
      </c>
      <c r="D55" s="39">
        <v>230</v>
      </c>
      <c r="E55" s="17"/>
      <c r="F55" s="17">
        <f t="shared" si="0"/>
        <v>0</v>
      </c>
      <c r="G55" s="17">
        <v>0</v>
      </c>
      <c r="H55" s="17">
        <f t="shared" si="1"/>
        <v>0</v>
      </c>
      <c r="I55" s="17"/>
      <c r="J55" s="17">
        <f t="shared" si="2"/>
        <v>0</v>
      </c>
      <c r="K55" s="17">
        <f t="shared" si="3"/>
        <v>0</v>
      </c>
    </row>
    <row r="56" spans="1:11" s="23" customFormat="1" ht="29.25" customHeight="1" x14ac:dyDescent="0.25">
      <c r="A56" s="18"/>
      <c r="B56" s="20" t="s">
        <v>59</v>
      </c>
      <c r="C56" s="47" t="s">
        <v>11</v>
      </c>
      <c r="D56" s="17">
        <f>D55</f>
        <v>230</v>
      </c>
      <c r="E56" s="17">
        <v>0</v>
      </c>
      <c r="F56" s="17">
        <f t="shared" si="0"/>
        <v>0</v>
      </c>
      <c r="G56" s="17"/>
      <c r="H56" s="17">
        <f t="shared" si="1"/>
        <v>0</v>
      </c>
      <c r="I56" s="17">
        <v>0</v>
      </c>
      <c r="J56" s="17">
        <f t="shared" si="2"/>
        <v>0</v>
      </c>
      <c r="K56" s="17">
        <f t="shared" si="3"/>
        <v>0</v>
      </c>
    </row>
    <row r="57" spans="1:11" s="23" customFormat="1" ht="28.5" customHeight="1" x14ac:dyDescent="0.3">
      <c r="A57" s="16"/>
      <c r="B57" s="41" t="s">
        <v>60</v>
      </c>
      <c r="C57" s="47" t="s">
        <v>11</v>
      </c>
      <c r="D57" s="48">
        <f>D55</f>
        <v>230</v>
      </c>
      <c r="E57" s="17">
        <v>0</v>
      </c>
      <c r="F57" s="17">
        <f t="shared" si="0"/>
        <v>0</v>
      </c>
      <c r="G57" s="17"/>
      <c r="H57" s="17">
        <f t="shared" si="1"/>
        <v>0</v>
      </c>
      <c r="I57" s="17">
        <v>0</v>
      </c>
      <c r="J57" s="17">
        <f t="shared" si="2"/>
        <v>0</v>
      </c>
      <c r="K57" s="17">
        <f t="shared" si="3"/>
        <v>0</v>
      </c>
    </row>
    <row r="58" spans="1:11" s="22" customFormat="1" x14ac:dyDescent="0.25">
      <c r="A58" s="18"/>
      <c r="B58" s="40" t="s">
        <v>19</v>
      </c>
      <c r="C58" s="44" t="s">
        <v>20</v>
      </c>
      <c r="D58" s="39">
        <f>D55*0.01</f>
        <v>2.3000000000000003</v>
      </c>
      <c r="E58" s="17">
        <v>0</v>
      </c>
      <c r="F58" s="17">
        <f t="shared" si="0"/>
        <v>0</v>
      </c>
      <c r="G58" s="39"/>
      <c r="H58" s="17">
        <f t="shared" si="1"/>
        <v>0</v>
      </c>
      <c r="I58" s="39"/>
      <c r="J58" s="17">
        <f t="shared" si="2"/>
        <v>0</v>
      </c>
      <c r="K58" s="17">
        <f t="shared" si="3"/>
        <v>0</v>
      </c>
    </row>
    <row r="59" spans="1:11" s="22" customFormat="1" ht="15.75" x14ac:dyDescent="0.3">
      <c r="A59" s="16">
        <v>11</v>
      </c>
      <c r="B59" s="24" t="s">
        <v>102</v>
      </c>
      <c r="C59" s="16"/>
      <c r="D59" s="17"/>
      <c r="E59" s="17"/>
      <c r="F59" s="17">
        <f t="shared" si="0"/>
        <v>0</v>
      </c>
      <c r="G59" s="17"/>
      <c r="H59" s="17">
        <f t="shared" si="1"/>
        <v>0</v>
      </c>
      <c r="I59" s="17"/>
      <c r="J59" s="17">
        <f t="shared" si="2"/>
        <v>0</v>
      </c>
      <c r="K59" s="17">
        <f t="shared" si="3"/>
        <v>0</v>
      </c>
    </row>
    <row r="60" spans="1:11" s="22" customFormat="1" ht="30" x14ac:dyDescent="0.25">
      <c r="A60" s="18"/>
      <c r="B60" s="20" t="s">
        <v>107</v>
      </c>
      <c r="C60" s="18" t="s">
        <v>11</v>
      </c>
      <c r="D60" s="17">
        <v>620</v>
      </c>
      <c r="E60" s="17"/>
      <c r="F60" s="17">
        <f t="shared" si="0"/>
        <v>0</v>
      </c>
      <c r="G60" s="17">
        <v>0</v>
      </c>
      <c r="H60" s="17">
        <f t="shared" si="1"/>
        <v>0</v>
      </c>
      <c r="I60" s="17"/>
      <c r="J60" s="17">
        <f t="shared" si="2"/>
        <v>0</v>
      </c>
      <c r="K60" s="17">
        <f t="shared" si="3"/>
        <v>0</v>
      </c>
    </row>
    <row r="61" spans="1:11" s="26" customFormat="1" x14ac:dyDescent="0.3">
      <c r="A61" s="16"/>
      <c r="B61" s="27" t="s">
        <v>103</v>
      </c>
      <c r="C61" s="16" t="s">
        <v>21</v>
      </c>
      <c r="D61" s="17">
        <f>D60*0.5</f>
        <v>310</v>
      </c>
      <c r="E61" s="17">
        <v>0</v>
      </c>
      <c r="F61" s="17">
        <f t="shared" si="0"/>
        <v>0</v>
      </c>
      <c r="G61" s="17"/>
      <c r="H61" s="17">
        <f t="shared" si="1"/>
        <v>0</v>
      </c>
      <c r="I61" s="17">
        <v>0</v>
      </c>
      <c r="J61" s="17">
        <f t="shared" si="2"/>
        <v>0</v>
      </c>
      <c r="K61" s="17">
        <f t="shared" si="3"/>
        <v>0</v>
      </c>
    </row>
    <row r="62" spans="1:11" s="22" customFormat="1" ht="15.75" x14ac:dyDescent="0.3">
      <c r="A62" s="16"/>
      <c r="B62" s="27" t="s">
        <v>104</v>
      </c>
      <c r="C62" s="16" t="s">
        <v>21</v>
      </c>
      <c r="D62" s="17">
        <f>D60*0.35</f>
        <v>217</v>
      </c>
      <c r="E62" s="17">
        <v>0</v>
      </c>
      <c r="F62" s="17">
        <f t="shared" si="0"/>
        <v>0</v>
      </c>
      <c r="G62" s="17"/>
      <c r="H62" s="17">
        <f t="shared" si="1"/>
        <v>0</v>
      </c>
      <c r="I62" s="17">
        <v>0</v>
      </c>
      <c r="J62" s="17">
        <f t="shared" si="2"/>
        <v>0</v>
      </c>
      <c r="K62" s="17">
        <f t="shared" si="3"/>
        <v>0</v>
      </c>
    </row>
    <row r="63" spans="1:11" s="22" customFormat="1" ht="15.75" x14ac:dyDescent="0.3">
      <c r="A63" s="16"/>
      <c r="B63" s="27" t="s">
        <v>105</v>
      </c>
      <c r="C63" s="16" t="s">
        <v>11</v>
      </c>
      <c r="D63" s="17">
        <f>D60*0.005</f>
        <v>3.1</v>
      </c>
      <c r="E63" s="17">
        <v>0</v>
      </c>
      <c r="F63" s="17">
        <f t="shared" si="0"/>
        <v>0</v>
      </c>
      <c r="G63" s="17"/>
      <c r="H63" s="17">
        <f t="shared" si="1"/>
        <v>0</v>
      </c>
      <c r="I63" s="17"/>
      <c r="J63" s="17">
        <f t="shared" si="2"/>
        <v>0</v>
      </c>
      <c r="K63" s="17">
        <f t="shared" si="3"/>
        <v>0</v>
      </c>
    </row>
    <row r="64" spans="1:11" s="22" customFormat="1" ht="15.75" x14ac:dyDescent="0.3">
      <c r="A64" s="16"/>
      <c r="B64" s="27" t="s">
        <v>23</v>
      </c>
      <c r="C64" s="16" t="s">
        <v>15</v>
      </c>
      <c r="D64" s="17">
        <f>D60*0.1</f>
        <v>62</v>
      </c>
      <c r="E64" s="17">
        <v>0</v>
      </c>
      <c r="F64" s="17">
        <f t="shared" si="0"/>
        <v>0</v>
      </c>
      <c r="G64" s="17"/>
      <c r="H64" s="17">
        <f t="shared" si="1"/>
        <v>0</v>
      </c>
      <c r="I64" s="17"/>
      <c r="J64" s="17">
        <f t="shared" si="2"/>
        <v>0</v>
      </c>
      <c r="K64" s="17">
        <f t="shared" si="3"/>
        <v>0</v>
      </c>
    </row>
    <row r="65" spans="1:11" s="22" customFormat="1" ht="15.75" x14ac:dyDescent="0.3">
      <c r="A65" s="16"/>
      <c r="B65" s="27" t="s">
        <v>106</v>
      </c>
      <c r="C65" s="16" t="s">
        <v>15</v>
      </c>
      <c r="D65" s="17">
        <f>D60*0.1</f>
        <v>62</v>
      </c>
      <c r="E65" s="17">
        <v>0</v>
      </c>
      <c r="F65" s="17">
        <f t="shared" si="0"/>
        <v>0</v>
      </c>
      <c r="G65" s="17"/>
      <c r="H65" s="17">
        <f t="shared" si="1"/>
        <v>0</v>
      </c>
      <c r="I65" s="17"/>
      <c r="J65" s="17">
        <f t="shared" si="2"/>
        <v>0</v>
      </c>
      <c r="K65" s="17">
        <f t="shared" si="3"/>
        <v>0</v>
      </c>
    </row>
    <row r="66" spans="1:11" s="22" customFormat="1" ht="15.75" x14ac:dyDescent="0.3">
      <c r="A66" s="16"/>
      <c r="B66" s="27" t="s">
        <v>19</v>
      </c>
      <c r="C66" s="16" t="s">
        <v>20</v>
      </c>
      <c r="D66" s="17">
        <f>D60*0.005</f>
        <v>3.1</v>
      </c>
      <c r="E66" s="17">
        <v>0</v>
      </c>
      <c r="F66" s="17">
        <f t="shared" si="0"/>
        <v>0</v>
      </c>
      <c r="G66" s="17"/>
      <c r="H66" s="17">
        <f t="shared" si="1"/>
        <v>0</v>
      </c>
      <c r="I66" s="17"/>
      <c r="J66" s="17">
        <f t="shared" si="2"/>
        <v>0</v>
      </c>
      <c r="K66" s="17">
        <f t="shared" si="3"/>
        <v>0</v>
      </c>
    </row>
    <row r="67" spans="1:11" s="22" customFormat="1" ht="15.75" x14ac:dyDescent="0.3">
      <c r="A67" s="16"/>
      <c r="B67" s="24" t="s">
        <v>74</v>
      </c>
      <c r="C67" s="16"/>
      <c r="D67" s="17"/>
      <c r="E67" s="17"/>
      <c r="F67" s="17">
        <f t="shared" si="0"/>
        <v>0</v>
      </c>
      <c r="G67" s="17"/>
      <c r="H67" s="17">
        <f t="shared" si="1"/>
        <v>0</v>
      </c>
      <c r="I67" s="17"/>
      <c r="J67" s="17">
        <f t="shared" si="2"/>
        <v>0</v>
      </c>
      <c r="K67" s="17">
        <f t="shared" si="3"/>
        <v>0</v>
      </c>
    </row>
    <row r="68" spans="1:11" s="23" customFormat="1" ht="35.25" customHeight="1" x14ac:dyDescent="0.25">
      <c r="A68" s="18">
        <v>1</v>
      </c>
      <c r="B68" s="20" t="s">
        <v>112</v>
      </c>
      <c r="C68" s="18" t="s">
        <v>13</v>
      </c>
      <c r="D68" s="17">
        <v>13</v>
      </c>
      <c r="E68" s="17">
        <v>0</v>
      </c>
      <c r="F68" s="17">
        <f t="shared" si="0"/>
        <v>0</v>
      </c>
      <c r="G68" s="17">
        <v>0</v>
      </c>
      <c r="H68" s="17">
        <f t="shared" si="1"/>
        <v>0</v>
      </c>
      <c r="I68" s="17">
        <v>0</v>
      </c>
      <c r="J68" s="17">
        <f t="shared" si="2"/>
        <v>0</v>
      </c>
      <c r="K68" s="17">
        <f t="shared" si="3"/>
        <v>0</v>
      </c>
    </row>
    <row r="69" spans="1:11" s="23" customFormat="1" ht="18" customHeight="1" x14ac:dyDescent="0.25">
      <c r="A69" s="18">
        <v>2</v>
      </c>
      <c r="B69" s="27" t="s">
        <v>61</v>
      </c>
      <c r="C69" s="18" t="s">
        <v>15</v>
      </c>
      <c r="D69" s="17">
        <v>22</v>
      </c>
      <c r="E69" s="17">
        <v>0</v>
      </c>
      <c r="F69" s="17">
        <f t="shared" si="0"/>
        <v>0</v>
      </c>
      <c r="G69" s="17">
        <v>0</v>
      </c>
      <c r="H69" s="17">
        <f t="shared" si="1"/>
        <v>0</v>
      </c>
      <c r="I69" s="17">
        <v>0</v>
      </c>
      <c r="J69" s="17">
        <f t="shared" si="2"/>
        <v>0</v>
      </c>
      <c r="K69" s="17">
        <f t="shared" si="3"/>
        <v>0</v>
      </c>
    </row>
    <row r="70" spans="1:11" s="23" customFormat="1" ht="18" customHeight="1" x14ac:dyDescent="0.25">
      <c r="A70" s="31"/>
      <c r="B70" s="27" t="s">
        <v>73</v>
      </c>
      <c r="C70" s="18" t="s">
        <v>37</v>
      </c>
      <c r="D70" s="17">
        <v>2</v>
      </c>
      <c r="E70" s="17">
        <v>0</v>
      </c>
      <c r="F70" s="17">
        <f t="shared" si="0"/>
        <v>0</v>
      </c>
      <c r="G70" s="17"/>
      <c r="H70" s="17">
        <f t="shared" si="1"/>
        <v>0</v>
      </c>
      <c r="I70" s="17"/>
      <c r="J70" s="17">
        <f t="shared" si="2"/>
        <v>0</v>
      </c>
      <c r="K70" s="17">
        <f t="shared" si="3"/>
        <v>0</v>
      </c>
    </row>
    <row r="71" spans="1:11" s="23" customFormat="1" ht="18" customHeight="1" x14ac:dyDescent="0.25">
      <c r="A71" s="31"/>
      <c r="B71" s="27" t="s">
        <v>72</v>
      </c>
      <c r="C71" s="18" t="s">
        <v>37</v>
      </c>
      <c r="D71" s="17">
        <v>12</v>
      </c>
      <c r="E71" s="17">
        <v>0</v>
      </c>
      <c r="F71" s="17">
        <f t="shared" si="0"/>
        <v>0</v>
      </c>
      <c r="G71" s="17"/>
      <c r="H71" s="17">
        <f t="shared" si="1"/>
        <v>0</v>
      </c>
      <c r="I71" s="17"/>
      <c r="J71" s="17">
        <f t="shared" si="2"/>
        <v>0</v>
      </c>
      <c r="K71" s="17">
        <f t="shared" si="3"/>
        <v>0</v>
      </c>
    </row>
    <row r="72" spans="1:11" s="23" customFormat="1" ht="18" customHeight="1" x14ac:dyDescent="0.3">
      <c r="A72" s="31"/>
      <c r="B72" s="27" t="s">
        <v>27</v>
      </c>
      <c r="C72" s="16" t="s">
        <v>20</v>
      </c>
      <c r="D72" s="17">
        <f>D68*0.1</f>
        <v>1.3</v>
      </c>
      <c r="E72" s="17">
        <v>0</v>
      </c>
      <c r="F72" s="17">
        <f t="shared" si="0"/>
        <v>0</v>
      </c>
      <c r="G72" s="17"/>
      <c r="H72" s="17">
        <f t="shared" si="1"/>
        <v>0</v>
      </c>
      <c r="I72" s="17"/>
      <c r="J72" s="17">
        <f t="shared" si="2"/>
        <v>0</v>
      </c>
      <c r="K72" s="17">
        <f t="shared" si="3"/>
        <v>0</v>
      </c>
    </row>
    <row r="73" spans="1:11" s="23" customFormat="1" ht="18" customHeight="1" x14ac:dyDescent="0.25">
      <c r="A73" s="31"/>
      <c r="B73" s="37" t="s">
        <v>1</v>
      </c>
      <c r="C73" s="18"/>
      <c r="D73" s="17"/>
      <c r="E73" s="17"/>
      <c r="F73" s="17">
        <f t="shared" si="0"/>
        <v>0</v>
      </c>
      <c r="G73" s="17"/>
      <c r="H73" s="17">
        <f t="shared" si="1"/>
        <v>0</v>
      </c>
      <c r="I73" s="17"/>
      <c r="J73" s="17">
        <f t="shared" si="2"/>
        <v>0</v>
      </c>
      <c r="K73" s="17">
        <f t="shared" si="3"/>
        <v>0</v>
      </c>
    </row>
    <row r="74" spans="1:11" s="23" customFormat="1" ht="18" customHeight="1" x14ac:dyDescent="0.25">
      <c r="A74" s="70">
        <v>1</v>
      </c>
      <c r="B74" s="51" t="s">
        <v>63</v>
      </c>
      <c r="C74" s="52" t="s">
        <v>62</v>
      </c>
      <c r="D74" s="53">
        <v>55</v>
      </c>
      <c r="E74" s="42">
        <v>0</v>
      </c>
      <c r="F74" s="17">
        <f t="shared" si="0"/>
        <v>0</v>
      </c>
      <c r="G74" s="42">
        <v>0</v>
      </c>
      <c r="H74" s="17">
        <f t="shared" si="1"/>
        <v>0</v>
      </c>
      <c r="I74" s="39">
        <v>0</v>
      </c>
      <c r="J74" s="17">
        <f t="shared" si="2"/>
        <v>0</v>
      </c>
      <c r="K74" s="17">
        <f t="shared" si="3"/>
        <v>0</v>
      </c>
    </row>
    <row r="75" spans="1:11" s="23" customFormat="1" ht="18" customHeight="1" x14ac:dyDescent="0.25">
      <c r="A75" s="70">
        <v>2</v>
      </c>
      <c r="B75" s="51" t="s">
        <v>64</v>
      </c>
      <c r="C75" s="52" t="s">
        <v>62</v>
      </c>
      <c r="D75" s="53">
        <v>300</v>
      </c>
      <c r="E75" s="42">
        <v>0</v>
      </c>
      <c r="F75" s="17">
        <f t="shared" si="0"/>
        <v>0</v>
      </c>
      <c r="G75" s="42">
        <v>0</v>
      </c>
      <c r="H75" s="17">
        <f t="shared" si="1"/>
        <v>0</v>
      </c>
      <c r="I75" s="39">
        <v>0</v>
      </c>
      <c r="J75" s="17">
        <f t="shared" si="2"/>
        <v>0</v>
      </c>
      <c r="K75" s="17">
        <f t="shared" si="3"/>
        <v>0</v>
      </c>
    </row>
    <row r="76" spans="1:11" s="23" customFormat="1" ht="18" customHeight="1" x14ac:dyDescent="0.25">
      <c r="A76" s="70">
        <v>3</v>
      </c>
      <c r="B76" s="51" t="s">
        <v>65</v>
      </c>
      <c r="C76" s="52" t="s">
        <v>62</v>
      </c>
      <c r="D76" s="53">
        <v>400</v>
      </c>
      <c r="E76" s="42">
        <v>0</v>
      </c>
      <c r="F76" s="17">
        <f t="shared" si="0"/>
        <v>0</v>
      </c>
      <c r="G76" s="42">
        <v>0</v>
      </c>
      <c r="H76" s="17">
        <f t="shared" si="1"/>
        <v>0</v>
      </c>
      <c r="I76" s="39">
        <v>0</v>
      </c>
      <c r="J76" s="17">
        <f t="shared" si="2"/>
        <v>0</v>
      </c>
      <c r="K76" s="17">
        <f t="shared" si="3"/>
        <v>0</v>
      </c>
    </row>
    <row r="77" spans="1:11" s="23" customFormat="1" ht="18" customHeight="1" x14ac:dyDescent="0.25">
      <c r="A77" s="70">
        <v>4</v>
      </c>
      <c r="B77" s="51" t="s">
        <v>66</v>
      </c>
      <c r="C77" s="52" t="s">
        <v>37</v>
      </c>
      <c r="D77" s="53">
        <v>100</v>
      </c>
      <c r="E77" s="42">
        <v>0</v>
      </c>
      <c r="F77" s="17">
        <f t="shared" ref="F77:F101" si="4">E77*D77</f>
        <v>0</v>
      </c>
      <c r="G77" s="42">
        <v>0</v>
      </c>
      <c r="H77" s="17">
        <f t="shared" ref="H77:H101" si="5">G77*D77</f>
        <v>0</v>
      </c>
      <c r="I77" s="39">
        <v>0</v>
      </c>
      <c r="J77" s="17">
        <f t="shared" ref="J77:J101" si="6">I77*D77</f>
        <v>0</v>
      </c>
      <c r="K77" s="17">
        <f t="shared" ref="K77:K101" si="7">J77+H77+F77</f>
        <v>0</v>
      </c>
    </row>
    <row r="78" spans="1:11" s="23" customFormat="1" ht="18" customHeight="1" x14ac:dyDescent="0.25">
      <c r="A78" s="70">
        <v>5</v>
      </c>
      <c r="B78" s="51" t="s">
        <v>67</v>
      </c>
      <c r="C78" s="52" t="s">
        <v>37</v>
      </c>
      <c r="D78" s="53">
        <v>4</v>
      </c>
      <c r="E78" s="42">
        <v>0</v>
      </c>
      <c r="F78" s="17">
        <f t="shared" si="4"/>
        <v>0</v>
      </c>
      <c r="G78" s="42">
        <v>0</v>
      </c>
      <c r="H78" s="17">
        <f t="shared" si="5"/>
        <v>0</v>
      </c>
      <c r="I78" s="39"/>
      <c r="J78" s="17">
        <f t="shared" si="6"/>
        <v>0</v>
      </c>
      <c r="K78" s="17">
        <f t="shared" si="7"/>
        <v>0</v>
      </c>
    </row>
    <row r="79" spans="1:11" s="23" customFormat="1" ht="30.75" customHeight="1" x14ac:dyDescent="0.25">
      <c r="A79" s="70">
        <v>6</v>
      </c>
      <c r="B79" s="51" t="s">
        <v>68</v>
      </c>
      <c r="C79" s="52" t="s">
        <v>37</v>
      </c>
      <c r="D79" s="53">
        <v>56</v>
      </c>
      <c r="E79" s="42">
        <v>0</v>
      </c>
      <c r="F79" s="17">
        <f t="shared" si="4"/>
        <v>0</v>
      </c>
      <c r="G79" s="42">
        <v>0</v>
      </c>
      <c r="H79" s="17">
        <f t="shared" si="5"/>
        <v>0</v>
      </c>
      <c r="I79" s="39">
        <v>0</v>
      </c>
      <c r="J79" s="17">
        <f t="shared" si="6"/>
        <v>0</v>
      </c>
      <c r="K79" s="17">
        <f t="shared" si="7"/>
        <v>0</v>
      </c>
    </row>
    <row r="80" spans="1:11" s="23" customFormat="1" ht="30.75" customHeight="1" x14ac:dyDescent="0.25">
      <c r="A80" s="70">
        <v>7</v>
      </c>
      <c r="B80" s="51" t="s">
        <v>69</v>
      </c>
      <c r="C80" s="52" t="s">
        <v>13</v>
      </c>
      <c r="D80" s="53">
        <v>10</v>
      </c>
      <c r="E80" s="42">
        <v>0</v>
      </c>
      <c r="F80" s="17">
        <f t="shared" si="4"/>
        <v>0</v>
      </c>
      <c r="G80" s="42">
        <v>0</v>
      </c>
      <c r="H80" s="17">
        <f t="shared" si="5"/>
        <v>0</v>
      </c>
      <c r="I80" s="39">
        <v>0</v>
      </c>
      <c r="J80" s="17">
        <f t="shared" si="6"/>
        <v>0</v>
      </c>
      <c r="K80" s="17">
        <f t="shared" si="7"/>
        <v>0</v>
      </c>
    </row>
    <row r="81" spans="1:13" s="23" customFormat="1" ht="30.75" customHeight="1" x14ac:dyDescent="0.25">
      <c r="A81" s="70">
        <v>8</v>
      </c>
      <c r="B81" s="54" t="s">
        <v>70</v>
      </c>
      <c r="C81" s="52" t="s">
        <v>37</v>
      </c>
      <c r="D81" s="53">
        <v>25</v>
      </c>
      <c r="E81" s="42">
        <v>0</v>
      </c>
      <c r="F81" s="17">
        <f t="shared" si="4"/>
        <v>0</v>
      </c>
      <c r="G81" s="42">
        <v>0</v>
      </c>
      <c r="H81" s="17">
        <f t="shared" si="5"/>
        <v>0</v>
      </c>
      <c r="I81" s="39">
        <v>0</v>
      </c>
      <c r="J81" s="17">
        <f t="shared" si="6"/>
        <v>0</v>
      </c>
      <c r="K81" s="17">
        <f t="shared" si="7"/>
        <v>0</v>
      </c>
    </row>
    <row r="82" spans="1:13" s="23" customFormat="1" ht="30.75" customHeight="1" x14ac:dyDescent="0.25">
      <c r="A82" s="70">
        <v>9</v>
      </c>
      <c r="B82" s="55" t="s">
        <v>71</v>
      </c>
      <c r="C82" s="52" t="s">
        <v>37</v>
      </c>
      <c r="D82" s="53">
        <v>3</v>
      </c>
      <c r="E82" s="42">
        <v>0</v>
      </c>
      <c r="F82" s="17">
        <f t="shared" si="4"/>
        <v>0</v>
      </c>
      <c r="G82" s="42">
        <v>0</v>
      </c>
      <c r="H82" s="17">
        <f t="shared" si="5"/>
        <v>0</v>
      </c>
      <c r="I82" s="39">
        <v>0</v>
      </c>
      <c r="J82" s="17">
        <f t="shared" si="6"/>
        <v>0</v>
      </c>
      <c r="K82" s="17">
        <f t="shared" si="7"/>
        <v>0</v>
      </c>
    </row>
    <row r="83" spans="1:13" s="23" customFormat="1" ht="31.5" customHeight="1" x14ac:dyDescent="0.25">
      <c r="A83" s="70">
        <v>10</v>
      </c>
      <c r="B83" s="55" t="s">
        <v>109</v>
      </c>
      <c r="C83" s="52" t="s">
        <v>13</v>
      </c>
      <c r="D83" s="53">
        <v>1</v>
      </c>
      <c r="E83" s="42">
        <v>0</v>
      </c>
      <c r="F83" s="17">
        <f t="shared" si="4"/>
        <v>0</v>
      </c>
      <c r="G83" s="42">
        <v>0</v>
      </c>
      <c r="H83" s="17">
        <f t="shared" si="5"/>
        <v>0</v>
      </c>
      <c r="I83" s="39">
        <v>0</v>
      </c>
      <c r="J83" s="17">
        <f t="shared" si="6"/>
        <v>0</v>
      </c>
      <c r="K83" s="17">
        <f t="shared" si="7"/>
        <v>0</v>
      </c>
    </row>
    <row r="84" spans="1:13" s="23" customFormat="1" ht="18" customHeight="1" x14ac:dyDescent="0.3">
      <c r="A84" s="70">
        <v>11</v>
      </c>
      <c r="B84" s="27" t="s">
        <v>27</v>
      </c>
      <c r="C84" s="16" t="s">
        <v>20</v>
      </c>
      <c r="D84" s="17">
        <v>25</v>
      </c>
      <c r="E84" s="42">
        <v>0</v>
      </c>
      <c r="F84" s="17">
        <f t="shared" si="4"/>
        <v>0</v>
      </c>
      <c r="G84" s="17"/>
      <c r="H84" s="17">
        <f t="shared" si="5"/>
        <v>0</v>
      </c>
      <c r="I84" s="17"/>
      <c r="J84" s="17">
        <f t="shared" si="6"/>
        <v>0</v>
      </c>
      <c r="K84" s="17">
        <f t="shared" si="7"/>
        <v>0</v>
      </c>
    </row>
    <row r="85" spans="1:13" s="23" customFormat="1" ht="18" customHeight="1" x14ac:dyDescent="0.25">
      <c r="A85" s="50"/>
      <c r="B85" s="37" t="s">
        <v>78</v>
      </c>
      <c r="C85" s="18"/>
      <c r="D85" s="17"/>
      <c r="E85" s="17"/>
      <c r="F85" s="17">
        <f t="shared" si="4"/>
        <v>0</v>
      </c>
      <c r="G85" s="17"/>
      <c r="H85" s="17">
        <f t="shared" si="5"/>
        <v>0</v>
      </c>
      <c r="I85" s="17"/>
      <c r="J85" s="17">
        <f t="shared" si="6"/>
        <v>0</v>
      </c>
      <c r="K85" s="17">
        <f t="shared" si="7"/>
        <v>0</v>
      </c>
    </row>
    <row r="86" spans="1:13" s="72" customFormat="1" ht="17.25" customHeight="1" x14ac:dyDescent="0.25">
      <c r="A86" s="71">
        <v>1</v>
      </c>
      <c r="B86" s="56" t="s">
        <v>110</v>
      </c>
      <c r="C86" s="65" t="s">
        <v>15</v>
      </c>
      <c r="D86" s="68">
        <v>20</v>
      </c>
      <c r="E86" s="68">
        <v>0</v>
      </c>
      <c r="F86" s="17">
        <f t="shared" si="4"/>
        <v>0</v>
      </c>
      <c r="G86" s="68">
        <v>0</v>
      </c>
      <c r="H86" s="17">
        <f t="shared" si="5"/>
        <v>0</v>
      </c>
      <c r="I86" s="68">
        <v>0</v>
      </c>
      <c r="J86" s="17">
        <f t="shared" si="6"/>
        <v>0</v>
      </c>
      <c r="K86" s="17">
        <f t="shared" si="7"/>
        <v>0</v>
      </c>
    </row>
    <row r="87" spans="1:13" s="72" customFormat="1" ht="19.5" customHeight="1" x14ac:dyDescent="0.25">
      <c r="A87" s="71">
        <v>2</v>
      </c>
      <c r="B87" s="56" t="s">
        <v>79</v>
      </c>
      <c r="C87" s="65" t="s">
        <v>13</v>
      </c>
      <c r="D87" s="68">
        <v>4</v>
      </c>
      <c r="E87" s="68">
        <v>0</v>
      </c>
      <c r="F87" s="17">
        <f t="shared" si="4"/>
        <v>0</v>
      </c>
      <c r="G87" s="68">
        <v>0</v>
      </c>
      <c r="H87" s="17">
        <f t="shared" si="5"/>
        <v>0</v>
      </c>
      <c r="I87" s="68">
        <v>0</v>
      </c>
      <c r="J87" s="17">
        <f t="shared" si="6"/>
        <v>0</v>
      </c>
      <c r="K87" s="17">
        <f t="shared" si="7"/>
        <v>0</v>
      </c>
    </row>
    <row r="88" spans="1:13" s="23" customFormat="1" ht="18" customHeight="1" x14ac:dyDescent="0.25">
      <c r="A88" s="71">
        <v>3</v>
      </c>
      <c r="B88" s="56" t="s">
        <v>28</v>
      </c>
      <c r="C88" s="38" t="s">
        <v>15</v>
      </c>
      <c r="D88" s="39">
        <v>8</v>
      </c>
      <c r="E88" s="68">
        <v>0</v>
      </c>
      <c r="F88" s="17">
        <f t="shared" si="4"/>
        <v>0</v>
      </c>
      <c r="G88" s="68">
        <v>0</v>
      </c>
      <c r="H88" s="17">
        <f t="shared" si="5"/>
        <v>0</v>
      </c>
      <c r="I88" s="68">
        <v>0</v>
      </c>
      <c r="J88" s="17">
        <f t="shared" si="6"/>
        <v>0</v>
      </c>
      <c r="K88" s="17">
        <f t="shared" si="7"/>
        <v>0</v>
      </c>
    </row>
    <row r="89" spans="1:13" s="23" customFormat="1" ht="18" customHeight="1" x14ac:dyDescent="0.25">
      <c r="A89" s="71">
        <v>4</v>
      </c>
      <c r="B89" s="56" t="s">
        <v>80</v>
      </c>
      <c r="C89" s="38" t="s">
        <v>15</v>
      </c>
      <c r="D89" s="39">
        <v>4</v>
      </c>
      <c r="E89" s="68">
        <v>0</v>
      </c>
      <c r="F89" s="17">
        <f t="shared" si="4"/>
        <v>0</v>
      </c>
      <c r="G89" s="68">
        <v>0</v>
      </c>
      <c r="H89" s="17">
        <f t="shared" si="5"/>
        <v>0</v>
      </c>
      <c r="I89" s="68">
        <v>0</v>
      </c>
      <c r="J89" s="17">
        <f t="shared" si="6"/>
        <v>0</v>
      </c>
      <c r="K89" s="17">
        <f t="shared" si="7"/>
        <v>0</v>
      </c>
    </row>
    <row r="90" spans="1:13" s="23" customFormat="1" ht="18" customHeight="1" x14ac:dyDescent="0.25">
      <c r="A90" s="71">
        <v>5</v>
      </c>
      <c r="B90" s="62" t="s">
        <v>81</v>
      </c>
      <c r="C90" s="38" t="s">
        <v>13</v>
      </c>
      <c r="D90" s="39">
        <v>2</v>
      </c>
      <c r="E90" s="68">
        <v>0</v>
      </c>
      <c r="F90" s="17">
        <f t="shared" si="4"/>
        <v>0</v>
      </c>
      <c r="G90" s="68">
        <v>0</v>
      </c>
      <c r="H90" s="17">
        <f t="shared" si="5"/>
        <v>0</v>
      </c>
      <c r="I90" s="68">
        <v>0</v>
      </c>
      <c r="J90" s="17">
        <f t="shared" si="6"/>
        <v>0</v>
      </c>
      <c r="K90" s="17">
        <f t="shared" si="7"/>
        <v>0</v>
      </c>
    </row>
    <row r="91" spans="1:13" s="23" customFormat="1" ht="18" customHeight="1" x14ac:dyDescent="0.25">
      <c r="A91" s="71">
        <v>6</v>
      </c>
      <c r="B91" s="56" t="s">
        <v>82</v>
      </c>
      <c r="C91" s="38" t="s">
        <v>13</v>
      </c>
      <c r="D91" s="39">
        <v>3</v>
      </c>
      <c r="E91" s="68">
        <v>0</v>
      </c>
      <c r="F91" s="17">
        <f t="shared" si="4"/>
        <v>0</v>
      </c>
      <c r="G91" s="68">
        <v>0</v>
      </c>
      <c r="H91" s="17">
        <f t="shared" si="5"/>
        <v>0</v>
      </c>
      <c r="I91" s="68">
        <v>0</v>
      </c>
      <c r="J91" s="17">
        <f t="shared" si="6"/>
        <v>0</v>
      </c>
      <c r="K91" s="17">
        <f t="shared" si="7"/>
        <v>0</v>
      </c>
    </row>
    <row r="92" spans="1:13" s="22" customFormat="1" x14ac:dyDescent="0.25">
      <c r="A92" s="71">
        <v>7</v>
      </c>
      <c r="B92" s="56" t="s">
        <v>83</v>
      </c>
      <c r="C92" s="38" t="s">
        <v>13</v>
      </c>
      <c r="D92" s="39">
        <v>10</v>
      </c>
      <c r="E92" s="68">
        <v>0</v>
      </c>
      <c r="F92" s="17">
        <f t="shared" si="4"/>
        <v>0</v>
      </c>
      <c r="G92" s="39"/>
      <c r="H92" s="17">
        <f t="shared" si="5"/>
        <v>0</v>
      </c>
      <c r="I92" s="39"/>
      <c r="J92" s="17">
        <f t="shared" si="6"/>
        <v>0</v>
      </c>
      <c r="K92" s="17">
        <f t="shared" si="7"/>
        <v>0</v>
      </c>
    </row>
    <row r="93" spans="1:13" ht="15.75" x14ac:dyDescent="0.3">
      <c r="A93" s="15"/>
      <c r="B93" s="73" t="s">
        <v>91</v>
      </c>
      <c r="C93" s="15"/>
      <c r="D93" s="19"/>
      <c r="E93" s="19"/>
      <c r="F93" s="17">
        <f t="shared" si="4"/>
        <v>0</v>
      </c>
      <c r="G93" s="19"/>
      <c r="H93" s="17">
        <f t="shared" si="5"/>
        <v>0</v>
      </c>
      <c r="I93" s="19"/>
      <c r="J93" s="17">
        <f t="shared" si="6"/>
        <v>0</v>
      </c>
      <c r="K93" s="17">
        <f t="shared" si="7"/>
        <v>0</v>
      </c>
      <c r="L93" s="28"/>
      <c r="M93" s="28"/>
    </row>
    <row r="94" spans="1:13" ht="45" x14ac:dyDescent="0.3">
      <c r="A94" s="50">
        <v>1</v>
      </c>
      <c r="B94" s="63" t="s">
        <v>84</v>
      </c>
      <c r="C94" s="38" t="s">
        <v>15</v>
      </c>
      <c r="D94" s="42">
        <v>300</v>
      </c>
      <c r="E94" s="42">
        <v>0</v>
      </c>
      <c r="F94" s="17">
        <f t="shared" si="4"/>
        <v>0</v>
      </c>
      <c r="G94" s="42">
        <v>0</v>
      </c>
      <c r="H94" s="17">
        <f t="shared" si="5"/>
        <v>0</v>
      </c>
      <c r="I94" s="39">
        <v>0</v>
      </c>
      <c r="J94" s="17">
        <f t="shared" si="6"/>
        <v>0</v>
      </c>
      <c r="K94" s="17">
        <f t="shared" si="7"/>
        <v>0</v>
      </c>
      <c r="L94" s="28"/>
      <c r="M94" s="28"/>
    </row>
    <row r="95" spans="1:13" ht="60" x14ac:dyDescent="0.3">
      <c r="A95" s="50">
        <v>2</v>
      </c>
      <c r="B95" s="63" t="s">
        <v>85</v>
      </c>
      <c r="C95" s="38" t="s">
        <v>13</v>
      </c>
      <c r="D95" s="42">
        <v>12</v>
      </c>
      <c r="E95" s="42">
        <v>0</v>
      </c>
      <c r="F95" s="17">
        <f t="shared" si="4"/>
        <v>0</v>
      </c>
      <c r="G95" s="42">
        <v>0</v>
      </c>
      <c r="H95" s="17">
        <f t="shared" si="5"/>
        <v>0</v>
      </c>
      <c r="I95" s="39">
        <v>0</v>
      </c>
      <c r="J95" s="17">
        <f t="shared" si="6"/>
        <v>0</v>
      </c>
      <c r="K95" s="17">
        <f t="shared" si="7"/>
        <v>0</v>
      </c>
      <c r="L95" s="28"/>
      <c r="M95" s="28"/>
    </row>
    <row r="96" spans="1:13" ht="60" x14ac:dyDescent="0.3">
      <c r="A96" s="50">
        <v>3</v>
      </c>
      <c r="B96" s="63" t="s">
        <v>86</v>
      </c>
      <c r="C96" s="38" t="s">
        <v>13</v>
      </c>
      <c r="D96" s="42">
        <v>5</v>
      </c>
      <c r="E96" s="42">
        <v>0</v>
      </c>
      <c r="F96" s="17">
        <f t="shared" si="4"/>
        <v>0</v>
      </c>
      <c r="G96" s="42">
        <v>0</v>
      </c>
      <c r="H96" s="17">
        <f t="shared" si="5"/>
        <v>0</v>
      </c>
      <c r="I96" s="39">
        <v>0</v>
      </c>
      <c r="J96" s="17">
        <f t="shared" si="6"/>
        <v>0</v>
      </c>
      <c r="K96" s="17">
        <f t="shared" si="7"/>
        <v>0</v>
      </c>
      <c r="L96" s="28"/>
      <c r="M96" s="28"/>
    </row>
    <row r="97" spans="1:13" ht="15.75" x14ac:dyDescent="0.3">
      <c r="A97" s="50">
        <v>4</v>
      </c>
      <c r="B97" s="63" t="s">
        <v>87</v>
      </c>
      <c r="C97" s="38" t="s">
        <v>12</v>
      </c>
      <c r="D97" s="42">
        <v>50</v>
      </c>
      <c r="E97" s="42">
        <v>0</v>
      </c>
      <c r="F97" s="17">
        <f t="shared" si="4"/>
        <v>0</v>
      </c>
      <c r="G97" s="42">
        <v>0</v>
      </c>
      <c r="H97" s="17">
        <f t="shared" si="5"/>
        <v>0</v>
      </c>
      <c r="I97" s="39">
        <v>0</v>
      </c>
      <c r="J97" s="17">
        <f t="shared" si="6"/>
        <v>0</v>
      </c>
      <c r="K97" s="17">
        <f t="shared" si="7"/>
        <v>0</v>
      </c>
      <c r="L97" s="28"/>
      <c r="M97" s="28"/>
    </row>
    <row r="98" spans="1:13" ht="15.75" x14ac:dyDescent="0.3">
      <c r="A98" s="50">
        <v>5</v>
      </c>
      <c r="B98" s="63" t="s">
        <v>88</v>
      </c>
      <c r="C98" s="38" t="s">
        <v>12</v>
      </c>
      <c r="D98" s="42">
        <v>50</v>
      </c>
      <c r="E98" s="42">
        <v>0</v>
      </c>
      <c r="F98" s="17">
        <f t="shared" si="4"/>
        <v>0</v>
      </c>
      <c r="G98" s="42">
        <v>0</v>
      </c>
      <c r="H98" s="17">
        <f t="shared" si="5"/>
        <v>0</v>
      </c>
      <c r="I98" s="39">
        <v>0</v>
      </c>
      <c r="J98" s="17">
        <f t="shared" si="6"/>
        <v>0</v>
      </c>
      <c r="K98" s="17">
        <f t="shared" si="7"/>
        <v>0</v>
      </c>
      <c r="L98" s="28"/>
      <c r="M98" s="28"/>
    </row>
    <row r="99" spans="1:13" ht="15.75" x14ac:dyDescent="0.3">
      <c r="A99" s="50">
        <v>6</v>
      </c>
      <c r="B99" s="63" t="s">
        <v>89</v>
      </c>
      <c r="C99" s="38" t="s">
        <v>12</v>
      </c>
      <c r="D99" s="42">
        <v>100</v>
      </c>
      <c r="E99" s="42">
        <v>0</v>
      </c>
      <c r="F99" s="17">
        <f t="shared" si="4"/>
        <v>0</v>
      </c>
      <c r="G99" s="42">
        <v>0</v>
      </c>
      <c r="H99" s="17">
        <f t="shared" si="5"/>
        <v>0</v>
      </c>
      <c r="I99" s="39">
        <v>0</v>
      </c>
      <c r="J99" s="17">
        <f t="shared" si="6"/>
        <v>0</v>
      </c>
      <c r="K99" s="17">
        <f t="shared" si="7"/>
        <v>0</v>
      </c>
      <c r="L99" s="28"/>
      <c r="M99" s="28"/>
    </row>
    <row r="100" spans="1:13" ht="15.75" x14ac:dyDescent="0.3">
      <c r="A100" s="50">
        <v>7</v>
      </c>
      <c r="B100" s="63" t="s">
        <v>90</v>
      </c>
      <c r="C100" s="38" t="s">
        <v>15</v>
      </c>
      <c r="D100" s="42">
        <v>10</v>
      </c>
      <c r="E100" s="42">
        <v>0</v>
      </c>
      <c r="F100" s="17">
        <f t="shared" si="4"/>
        <v>0</v>
      </c>
      <c r="G100" s="42">
        <v>0</v>
      </c>
      <c r="H100" s="17">
        <f t="shared" si="5"/>
        <v>0</v>
      </c>
      <c r="I100" s="57"/>
      <c r="J100" s="17">
        <f t="shared" si="6"/>
        <v>0</v>
      </c>
      <c r="K100" s="17">
        <f t="shared" si="7"/>
        <v>0</v>
      </c>
      <c r="L100" s="28"/>
      <c r="M100" s="28"/>
    </row>
    <row r="101" spans="1:13" ht="15.75" x14ac:dyDescent="0.3">
      <c r="A101" s="49">
        <v>8</v>
      </c>
      <c r="B101" s="41" t="s">
        <v>27</v>
      </c>
      <c r="C101" s="44" t="s">
        <v>20</v>
      </c>
      <c r="D101" s="64">
        <v>10</v>
      </c>
      <c r="E101" s="42">
        <v>0</v>
      </c>
      <c r="F101" s="17">
        <f t="shared" si="4"/>
        <v>0</v>
      </c>
      <c r="G101" s="39"/>
      <c r="H101" s="17">
        <f t="shared" si="5"/>
        <v>0</v>
      </c>
      <c r="I101" s="39"/>
      <c r="J101" s="17">
        <f t="shared" si="6"/>
        <v>0</v>
      </c>
      <c r="K101" s="17">
        <f t="shared" si="7"/>
        <v>0</v>
      </c>
      <c r="L101" s="28"/>
      <c r="M101" s="28"/>
    </row>
    <row r="102" spans="1:13" ht="15.75" x14ac:dyDescent="0.3">
      <c r="A102" s="15"/>
      <c r="B102" s="45" t="s">
        <v>9</v>
      </c>
      <c r="C102" s="47"/>
      <c r="D102" s="17"/>
      <c r="E102" s="17"/>
      <c r="F102" s="17">
        <f>SUM(F12:F101)</f>
        <v>0</v>
      </c>
      <c r="G102" s="17"/>
      <c r="H102" s="17">
        <f>SUM(H12:H101)</f>
        <v>0</v>
      </c>
      <c r="I102" s="17"/>
      <c r="J102" s="17">
        <f>SUM(J12:J101)</f>
        <v>0</v>
      </c>
      <c r="K102" s="74">
        <f t="shared" ref="K102" si="8">J102+H102+F102</f>
        <v>0</v>
      </c>
      <c r="L102" s="28"/>
      <c r="M102" s="28"/>
    </row>
    <row r="103" spans="1:13" ht="15.75" x14ac:dyDescent="0.3">
      <c r="A103" s="15"/>
      <c r="B103" s="75" t="s">
        <v>24</v>
      </c>
      <c r="C103" s="76">
        <v>0.03</v>
      </c>
      <c r="D103" s="30"/>
      <c r="E103" s="29"/>
      <c r="F103" s="30"/>
      <c r="G103" s="30"/>
      <c r="H103" s="30"/>
      <c r="I103" s="30"/>
      <c r="J103" s="29"/>
      <c r="K103" s="30">
        <f>F102*C103</f>
        <v>0</v>
      </c>
      <c r="L103" s="28"/>
      <c r="M103" s="28"/>
    </row>
    <row r="104" spans="1:13" ht="15.75" x14ac:dyDescent="0.3">
      <c r="A104" s="15"/>
      <c r="B104" s="75" t="s">
        <v>9</v>
      </c>
      <c r="C104" s="77"/>
      <c r="D104" s="30"/>
      <c r="E104" s="29"/>
      <c r="F104" s="29"/>
      <c r="G104" s="30"/>
      <c r="H104" s="30"/>
      <c r="I104" s="30"/>
      <c r="J104" s="29"/>
      <c r="K104" s="30">
        <f>K102+K103</f>
        <v>0</v>
      </c>
      <c r="L104" s="28"/>
      <c r="M104" s="28"/>
    </row>
    <row r="105" spans="1:13" ht="15.75" x14ac:dyDescent="0.3">
      <c r="A105" s="15"/>
      <c r="B105" s="75" t="s">
        <v>25</v>
      </c>
      <c r="C105" s="76">
        <v>0.05</v>
      </c>
      <c r="D105" s="30"/>
      <c r="E105" s="29"/>
      <c r="F105" s="29"/>
      <c r="G105" s="30"/>
      <c r="H105" s="30"/>
      <c r="I105" s="30"/>
      <c r="J105" s="29"/>
      <c r="K105" s="30">
        <f>K104*C105</f>
        <v>0</v>
      </c>
      <c r="L105" s="28"/>
      <c r="M105" s="28"/>
    </row>
    <row r="106" spans="1:13" ht="15.75" x14ac:dyDescent="0.3">
      <c r="A106" s="15"/>
      <c r="B106" s="75" t="s">
        <v>9</v>
      </c>
      <c r="C106" s="77"/>
      <c r="D106" s="30"/>
      <c r="E106" s="29"/>
      <c r="F106" s="29"/>
      <c r="G106" s="30"/>
      <c r="H106" s="30"/>
      <c r="I106" s="30"/>
      <c r="J106" s="29"/>
      <c r="K106" s="30">
        <f>K105+K104</f>
        <v>0</v>
      </c>
      <c r="L106" s="28"/>
      <c r="M106" s="28"/>
    </row>
    <row r="107" spans="1:13" ht="15.75" x14ac:dyDescent="0.3">
      <c r="A107" s="15"/>
      <c r="B107" s="75" t="s">
        <v>26</v>
      </c>
      <c r="C107" s="76">
        <v>0.05</v>
      </c>
      <c r="D107" s="30"/>
      <c r="E107" s="29"/>
      <c r="F107" s="29"/>
      <c r="G107" s="30"/>
      <c r="H107" s="30"/>
      <c r="I107" s="30"/>
      <c r="J107" s="29"/>
      <c r="K107" s="30">
        <f>K106*C107</f>
        <v>0</v>
      </c>
      <c r="L107" s="28"/>
      <c r="M107" s="28"/>
    </row>
    <row r="108" spans="1:13" ht="15.75" x14ac:dyDescent="0.3">
      <c r="A108" s="15"/>
      <c r="B108" s="75" t="s">
        <v>9</v>
      </c>
      <c r="C108" s="77"/>
      <c r="D108" s="30"/>
      <c r="E108" s="29"/>
      <c r="F108" s="29"/>
      <c r="G108" s="30"/>
      <c r="H108" s="30"/>
      <c r="I108" s="30"/>
      <c r="J108" s="29"/>
      <c r="K108" s="30">
        <f>K107+K106</f>
        <v>0</v>
      </c>
      <c r="L108" s="28"/>
      <c r="M108" s="28"/>
    </row>
    <row r="109" spans="1:13" ht="15.75" x14ac:dyDescent="0.3">
      <c r="A109" s="15"/>
      <c r="B109" s="75" t="s">
        <v>36</v>
      </c>
      <c r="C109" s="76">
        <v>0.01</v>
      </c>
      <c r="D109" s="30"/>
      <c r="E109" s="29"/>
      <c r="F109" s="29"/>
      <c r="G109" s="30"/>
      <c r="H109" s="30"/>
      <c r="I109" s="30"/>
      <c r="J109" s="29"/>
      <c r="K109" s="30">
        <f>K108*C109</f>
        <v>0</v>
      </c>
      <c r="L109" s="28"/>
      <c r="M109" s="28"/>
    </row>
    <row r="110" spans="1:13" ht="15.75" x14ac:dyDescent="0.3">
      <c r="A110" s="15"/>
      <c r="B110" s="75" t="s">
        <v>111</v>
      </c>
      <c r="C110" s="76">
        <v>0.02</v>
      </c>
      <c r="D110" s="30"/>
      <c r="E110" s="29"/>
      <c r="F110" s="29"/>
      <c r="G110" s="30"/>
      <c r="H110" s="30"/>
      <c r="I110" s="30"/>
      <c r="J110" s="29"/>
      <c r="K110" s="30">
        <f>H102*C110</f>
        <v>0</v>
      </c>
      <c r="L110" s="28"/>
      <c r="M110" s="28"/>
    </row>
    <row r="111" spans="1:13" ht="15.75" x14ac:dyDescent="0.3">
      <c r="A111" s="15"/>
      <c r="B111" s="75" t="s">
        <v>9</v>
      </c>
      <c r="C111" s="77"/>
      <c r="D111" s="30"/>
      <c r="E111" s="29"/>
      <c r="F111" s="29"/>
      <c r="G111" s="30"/>
      <c r="H111" s="30"/>
      <c r="I111" s="30"/>
      <c r="J111" s="29"/>
      <c r="K111" s="30">
        <f>K110+K109+K108</f>
        <v>0</v>
      </c>
      <c r="L111" s="28"/>
      <c r="M111" s="28"/>
    </row>
    <row r="112" spans="1:13" ht="15.75" x14ac:dyDescent="0.3">
      <c r="A112" s="15"/>
      <c r="B112" s="78" t="s">
        <v>32</v>
      </c>
      <c r="C112" s="76">
        <v>0.18</v>
      </c>
      <c r="D112" s="30"/>
      <c r="E112" s="29"/>
      <c r="F112" s="29"/>
      <c r="G112" s="29"/>
      <c r="H112" s="29"/>
      <c r="I112" s="29"/>
      <c r="J112" s="29"/>
      <c r="K112" s="30">
        <f>K111*0.18</f>
        <v>0</v>
      </c>
      <c r="L112" s="28"/>
      <c r="M112" s="28"/>
    </row>
    <row r="113" spans="1:13" ht="15.75" x14ac:dyDescent="0.3">
      <c r="A113" s="15"/>
      <c r="B113" s="46" t="s">
        <v>33</v>
      </c>
      <c r="C113" s="47"/>
      <c r="D113" s="18"/>
      <c r="E113" s="18"/>
      <c r="F113" s="18"/>
      <c r="G113" s="18"/>
      <c r="H113" s="18"/>
      <c r="I113" s="18"/>
      <c r="J113" s="18"/>
      <c r="K113" s="74">
        <f>K112+K111</f>
        <v>0</v>
      </c>
      <c r="L113" s="28"/>
      <c r="M113" s="28"/>
    </row>
    <row r="114" spans="1:13" ht="15.75" x14ac:dyDescent="0.3">
      <c r="A114" s="12"/>
      <c r="B114" s="13"/>
      <c r="C114" s="12"/>
      <c r="D114" s="12"/>
      <c r="E114" s="12"/>
      <c r="F114" s="12"/>
      <c r="G114" s="12"/>
      <c r="H114" s="12"/>
      <c r="I114" s="28"/>
      <c r="J114" s="28"/>
      <c r="K114" s="28"/>
      <c r="L114" s="28"/>
      <c r="M114" s="28"/>
    </row>
    <row r="115" spans="1:13" ht="15.75" customHeight="1" x14ac:dyDescent="0.3">
      <c r="A115" s="12"/>
      <c r="B115" s="13"/>
      <c r="C115" s="12"/>
      <c r="D115" s="12"/>
      <c r="E115" s="12"/>
      <c r="F115" s="12"/>
      <c r="G115" s="12"/>
      <c r="H115" s="12"/>
      <c r="I115" s="28"/>
      <c r="J115" s="28"/>
      <c r="K115" s="28"/>
      <c r="L115" s="28"/>
      <c r="M115" s="28"/>
    </row>
    <row r="116" spans="1:13" ht="15.75" customHeight="1" x14ac:dyDescent="0.3">
      <c r="A116" s="12"/>
      <c r="B116" s="13"/>
      <c r="C116" s="12"/>
      <c r="D116" s="12"/>
      <c r="E116" s="12"/>
      <c r="F116" s="12"/>
      <c r="G116" s="12"/>
      <c r="H116" s="12"/>
      <c r="I116" s="28"/>
      <c r="J116" s="28"/>
      <c r="K116" s="28"/>
      <c r="L116" s="28"/>
      <c r="M116" s="28"/>
    </row>
    <row r="117" spans="1:13" ht="15.75" customHeight="1" x14ac:dyDescent="0.3">
      <c r="A117" s="12"/>
      <c r="B117" s="13"/>
      <c r="C117" s="12"/>
      <c r="D117" s="12"/>
      <c r="E117" s="12"/>
      <c r="F117" s="12"/>
      <c r="G117" s="12"/>
      <c r="H117" s="12"/>
      <c r="I117" s="28"/>
      <c r="J117" s="28"/>
      <c r="K117" s="28"/>
      <c r="L117" s="28"/>
      <c r="M117" s="28"/>
    </row>
    <row r="118" spans="1:13" ht="15.75" customHeight="1" x14ac:dyDescent="0.3">
      <c r="A118" s="12"/>
      <c r="B118" s="13"/>
      <c r="C118" s="12"/>
      <c r="D118" s="12"/>
      <c r="E118" s="12"/>
      <c r="F118" s="12"/>
      <c r="G118" s="12"/>
      <c r="H118" s="12"/>
      <c r="I118" s="28"/>
      <c r="J118" s="28"/>
      <c r="K118" s="28"/>
      <c r="L118" s="28"/>
      <c r="M118" s="28"/>
    </row>
    <row r="119" spans="1:13" ht="15.75" customHeight="1" x14ac:dyDescent="0.3">
      <c r="A119" s="12"/>
      <c r="B119" s="13"/>
      <c r="C119" s="12"/>
      <c r="D119" s="12"/>
      <c r="E119" s="12"/>
      <c r="F119" s="12"/>
      <c r="G119" s="12"/>
      <c r="H119" s="12"/>
      <c r="I119" s="28"/>
      <c r="J119" s="28"/>
      <c r="K119" s="28"/>
      <c r="L119" s="28"/>
      <c r="M119" s="28"/>
    </row>
    <row r="120" spans="1:13" ht="15.75" customHeight="1" x14ac:dyDescent="0.3">
      <c r="A120" s="12"/>
      <c r="B120" s="13"/>
      <c r="C120" s="12"/>
      <c r="D120" s="12"/>
      <c r="E120" s="12"/>
      <c r="F120" s="12"/>
      <c r="G120" s="12"/>
      <c r="H120" s="12"/>
      <c r="I120" s="28"/>
      <c r="J120" s="28"/>
      <c r="K120" s="28"/>
      <c r="L120" s="28"/>
      <c r="M120" s="28"/>
    </row>
    <row r="121" spans="1:13" ht="15.75" customHeight="1" x14ac:dyDescent="0.3">
      <c r="A121" s="12"/>
      <c r="B121" s="13"/>
      <c r="C121" s="12"/>
      <c r="D121" s="12"/>
      <c r="E121" s="12"/>
      <c r="F121" s="12"/>
      <c r="G121" s="12"/>
      <c r="H121" s="12"/>
      <c r="I121" s="28"/>
      <c r="J121" s="28"/>
      <c r="K121" s="28"/>
      <c r="L121" s="28"/>
      <c r="M121" s="28"/>
    </row>
    <row r="122" spans="1:13" ht="15.75" customHeight="1" x14ac:dyDescent="0.3">
      <c r="A122" s="12"/>
      <c r="B122" s="13"/>
      <c r="C122" s="12"/>
      <c r="D122" s="12"/>
      <c r="E122" s="12"/>
      <c r="F122" s="12"/>
      <c r="G122" s="12"/>
      <c r="H122" s="12"/>
      <c r="I122" s="28"/>
      <c r="J122" s="28"/>
      <c r="K122" s="28"/>
      <c r="L122" s="28"/>
      <c r="M122" s="28"/>
    </row>
    <row r="123" spans="1:13" ht="15.75" customHeight="1" x14ac:dyDescent="0.3">
      <c r="A123" s="12"/>
      <c r="B123" s="13"/>
      <c r="C123" s="12"/>
      <c r="D123" s="12"/>
      <c r="E123" s="12"/>
      <c r="F123" s="12"/>
      <c r="G123" s="12"/>
      <c r="H123" s="12"/>
      <c r="I123" s="28"/>
      <c r="J123" s="28"/>
      <c r="K123" s="28"/>
      <c r="L123" s="28"/>
      <c r="M123" s="28"/>
    </row>
    <row r="124" spans="1:13" ht="15.75" customHeight="1" x14ac:dyDescent="0.3">
      <c r="A124" s="12"/>
      <c r="B124" s="13"/>
      <c r="C124" s="12"/>
      <c r="D124" s="12"/>
      <c r="E124" s="12"/>
      <c r="F124" s="12"/>
      <c r="G124" s="12"/>
      <c r="H124" s="12"/>
      <c r="I124" s="28"/>
      <c r="J124" s="28"/>
      <c r="K124" s="28"/>
      <c r="L124" s="28"/>
      <c r="M124" s="28"/>
    </row>
    <row r="125" spans="1:13" ht="15.75" customHeight="1" x14ac:dyDescent="0.3">
      <c r="A125" s="12"/>
      <c r="B125" s="13"/>
      <c r="C125" s="12"/>
      <c r="D125" s="12"/>
      <c r="E125" s="12"/>
      <c r="F125" s="12"/>
      <c r="G125" s="12"/>
      <c r="H125" s="12"/>
      <c r="I125" s="28"/>
      <c r="J125" s="28"/>
      <c r="K125" s="28"/>
      <c r="L125" s="28"/>
      <c r="M125" s="28"/>
    </row>
    <row r="126" spans="1:13" ht="15.75" customHeight="1" x14ac:dyDescent="0.3">
      <c r="A126" s="12"/>
      <c r="B126" s="13"/>
      <c r="C126" s="12"/>
      <c r="D126" s="12"/>
      <c r="E126" s="12"/>
      <c r="F126" s="12"/>
      <c r="G126" s="12"/>
      <c r="H126" s="12"/>
      <c r="I126" s="28"/>
      <c r="J126" s="28"/>
      <c r="K126" s="28"/>
      <c r="L126" s="28"/>
      <c r="M126" s="28"/>
    </row>
    <row r="127" spans="1:13" ht="15.75" customHeight="1" x14ac:dyDescent="0.3">
      <c r="A127" s="12"/>
      <c r="B127" s="13"/>
      <c r="C127" s="12"/>
      <c r="D127" s="12"/>
      <c r="E127" s="12"/>
      <c r="F127" s="12"/>
      <c r="G127" s="12"/>
      <c r="H127" s="12"/>
      <c r="I127" s="28"/>
      <c r="J127" s="28"/>
      <c r="K127" s="28"/>
      <c r="L127" s="28"/>
      <c r="M127" s="28"/>
    </row>
    <row r="128" spans="1:13" ht="15.75" customHeight="1" x14ac:dyDescent="0.3">
      <c r="A128" s="12"/>
      <c r="B128" s="13"/>
      <c r="C128" s="12"/>
      <c r="D128" s="12"/>
      <c r="E128" s="12"/>
      <c r="F128" s="12"/>
      <c r="G128" s="12"/>
      <c r="H128" s="12"/>
      <c r="I128" s="28"/>
      <c r="J128" s="28"/>
      <c r="K128" s="28"/>
      <c r="L128" s="28"/>
      <c r="M128" s="28"/>
    </row>
    <row r="129" spans="1:13" ht="15.75" customHeight="1" x14ac:dyDescent="0.3">
      <c r="A129" s="12"/>
      <c r="B129" s="13"/>
      <c r="C129" s="12"/>
      <c r="D129" s="12"/>
      <c r="E129" s="12"/>
      <c r="F129" s="12"/>
      <c r="G129" s="12"/>
      <c r="H129" s="12"/>
      <c r="I129" s="28"/>
      <c r="J129" s="28"/>
      <c r="K129" s="28"/>
      <c r="L129" s="28"/>
      <c r="M129" s="28"/>
    </row>
    <row r="130" spans="1:13" ht="15.75" customHeight="1" x14ac:dyDescent="0.3">
      <c r="A130" s="12"/>
      <c r="B130" s="13"/>
      <c r="C130" s="12"/>
      <c r="D130" s="12"/>
      <c r="E130" s="12"/>
      <c r="F130" s="12"/>
      <c r="G130" s="12"/>
      <c r="H130" s="12"/>
      <c r="I130" s="28"/>
      <c r="J130" s="28"/>
      <c r="K130" s="28"/>
      <c r="L130" s="28"/>
      <c r="M130" s="28"/>
    </row>
    <row r="131" spans="1:13" ht="15.75" customHeight="1" x14ac:dyDescent="0.3">
      <c r="A131" s="12"/>
      <c r="B131" s="13"/>
      <c r="C131" s="12"/>
      <c r="D131" s="12"/>
      <c r="E131" s="12"/>
      <c r="F131" s="12"/>
      <c r="G131" s="12"/>
      <c r="H131" s="12"/>
      <c r="I131" s="28"/>
      <c r="J131" s="28"/>
      <c r="K131" s="28"/>
      <c r="L131" s="28"/>
      <c r="M131" s="28"/>
    </row>
    <row r="132" spans="1:13" ht="15.75" customHeight="1" x14ac:dyDescent="0.3">
      <c r="A132" s="12"/>
      <c r="B132" s="13"/>
      <c r="C132" s="12"/>
      <c r="D132" s="12"/>
      <c r="E132" s="12"/>
      <c r="F132" s="12"/>
      <c r="G132" s="12"/>
      <c r="H132" s="12"/>
      <c r="I132" s="28"/>
      <c r="J132" s="28"/>
      <c r="K132" s="28"/>
      <c r="L132" s="28"/>
      <c r="M132" s="28"/>
    </row>
    <row r="133" spans="1:13" ht="15.75" customHeight="1" x14ac:dyDescent="0.3">
      <c r="A133" s="12"/>
      <c r="B133" s="13"/>
      <c r="C133" s="12"/>
      <c r="D133" s="12"/>
      <c r="E133" s="12"/>
      <c r="F133" s="12"/>
      <c r="G133" s="12"/>
      <c r="H133" s="12"/>
      <c r="I133" s="28"/>
      <c r="J133" s="28"/>
      <c r="K133" s="28"/>
      <c r="L133" s="28"/>
      <c r="M133" s="28"/>
    </row>
    <row r="134" spans="1:13" ht="15.75" customHeight="1" x14ac:dyDescent="0.3">
      <c r="A134" s="12"/>
      <c r="B134" s="13"/>
      <c r="C134" s="12"/>
      <c r="D134" s="12"/>
      <c r="E134" s="12"/>
      <c r="F134" s="12"/>
      <c r="G134" s="12"/>
      <c r="H134" s="12"/>
      <c r="I134" s="28"/>
      <c r="J134" s="28"/>
      <c r="K134" s="28"/>
      <c r="L134" s="28"/>
      <c r="M134" s="28"/>
    </row>
    <row r="135" spans="1:13" ht="15.75" customHeight="1" x14ac:dyDescent="0.3">
      <c r="A135" s="12"/>
      <c r="B135" s="13"/>
      <c r="C135" s="12"/>
      <c r="D135" s="12"/>
      <c r="E135" s="12"/>
      <c r="F135" s="12"/>
      <c r="G135" s="12"/>
      <c r="H135" s="12"/>
      <c r="I135" s="28"/>
      <c r="J135" s="28"/>
      <c r="K135" s="28"/>
      <c r="L135" s="28"/>
      <c r="M135" s="28"/>
    </row>
    <row r="136" spans="1:13" ht="15.75" customHeight="1" x14ac:dyDescent="0.3">
      <c r="A136" s="12"/>
      <c r="B136" s="13"/>
      <c r="C136" s="12"/>
      <c r="D136" s="12"/>
      <c r="E136" s="12"/>
      <c r="F136" s="12"/>
      <c r="G136" s="12"/>
      <c r="H136" s="12"/>
      <c r="I136" s="28"/>
      <c r="J136" s="28"/>
      <c r="K136" s="28"/>
      <c r="L136" s="28"/>
      <c r="M136" s="28"/>
    </row>
    <row r="137" spans="1:13" ht="15.75" customHeight="1" x14ac:dyDescent="0.3">
      <c r="A137" s="12"/>
      <c r="B137" s="13"/>
      <c r="C137" s="12"/>
      <c r="D137" s="12"/>
      <c r="E137" s="12"/>
      <c r="F137" s="12"/>
      <c r="G137" s="12"/>
      <c r="H137" s="12"/>
      <c r="I137" s="28"/>
      <c r="J137" s="28"/>
      <c r="K137" s="28"/>
      <c r="L137" s="28"/>
      <c r="M137" s="28"/>
    </row>
    <row r="138" spans="1:13" ht="15.75" customHeight="1" x14ac:dyDescent="0.3">
      <c r="A138" s="12"/>
      <c r="B138" s="13"/>
      <c r="C138" s="12"/>
      <c r="D138" s="12"/>
      <c r="E138" s="12"/>
      <c r="F138" s="12"/>
      <c r="G138" s="12"/>
      <c r="H138" s="12"/>
      <c r="I138" s="28"/>
      <c r="J138" s="28"/>
      <c r="K138" s="28"/>
      <c r="L138" s="28"/>
      <c r="M138" s="28"/>
    </row>
    <row r="139" spans="1:13" ht="15" customHeight="1" x14ac:dyDescent="0.3">
      <c r="A139" s="12"/>
      <c r="B139" s="13"/>
      <c r="C139" s="12"/>
      <c r="D139" s="12"/>
      <c r="E139" s="12"/>
      <c r="F139" s="12"/>
      <c r="G139" s="12"/>
      <c r="H139" s="12"/>
      <c r="I139" s="28"/>
      <c r="J139" s="28"/>
      <c r="K139" s="28"/>
      <c r="L139" s="28"/>
      <c r="M139" s="28"/>
    </row>
    <row r="140" spans="1:13" ht="15" customHeight="1" x14ac:dyDescent="0.3">
      <c r="A140" s="12"/>
      <c r="B140" s="13"/>
      <c r="C140" s="12"/>
      <c r="D140" s="12"/>
      <c r="E140" s="12"/>
      <c r="F140" s="12"/>
      <c r="G140" s="12"/>
      <c r="H140" s="12"/>
      <c r="I140" s="12"/>
      <c r="J140" s="12"/>
      <c r="K140" s="12"/>
      <c r="L140" s="28"/>
      <c r="M140" s="28"/>
    </row>
    <row r="141" spans="1:13" x14ac:dyDescent="0.25">
      <c r="A141" s="12"/>
      <c r="B141" s="13"/>
      <c r="C141" s="12"/>
      <c r="D141" s="12"/>
      <c r="E141" s="12"/>
      <c r="F141" s="12"/>
      <c r="G141" s="12"/>
      <c r="H141" s="12"/>
      <c r="I141" s="12"/>
      <c r="J141" s="12"/>
      <c r="K141" s="12"/>
      <c r="L141" s="13"/>
    </row>
    <row r="142" spans="1:13" x14ac:dyDescent="0.25">
      <c r="A142" s="12"/>
      <c r="B142" s="13"/>
      <c r="C142" s="12"/>
      <c r="D142" s="12"/>
      <c r="E142" s="12"/>
      <c r="F142" s="12"/>
      <c r="G142" s="12"/>
      <c r="H142" s="12"/>
      <c r="I142" s="12"/>
      <c r="J142" s="12"/>
      <c r="K142" s="12"/>
      <c r="L142" s="13"/>
    </row>
    <row r="143" spans="1:13" x14ac:dyDescent="0.25">
      <c r="A143" s="12"/>
      <c r="B143" s="13"/>
      <c r="C143" s="12"/>
      <c r="D143" s="12"/>
      <c r="E143" s="12"/>
      <c r="F143" s="12"/>
      <c r="G143" s="12"/>
      <c r="H143" s="12"/>
      <c r="I143" s="12"/>
      <c r="J143" s="12"/>
      <c r="K143" s="12"/>
      <c r="L143" s="13"/>
    </row>
    <row r="144" spans="1:13" x14ac:dyDescent="0.25">
      <c r="A144" s="12"/>
      <c r="B144" s="13"/>
      <c r="C144" s="12"/>
      <c r="D144" s="12"/>
      <c r="E144" s="12"/>
      <c r="F144" s="12"/>
      <c r="G144" s="12"/>
      <c r="H144" s="12"/>
      <c r="I144" s="12"/>
      <c r="J144" s="12"/>
      <c r="K144" s="12"/>
      <c r="L144" s="13"/>
    </row>
    <row r="145" spans="1:12" x14ac:dyDescent="0.25">
      <c r="A145" s="12"/>
      <c r="B145" s="13"/>
      <c r="C145" s="12"/>
      <c r="D145" s="12"/>
      <c r="E145" s="12"/>
      <c r="F145" s="12"/>
      <c r="G145" s="12"/>
      <c r="H145" s="12"/>
      <c r="I145" s="12"/>
      <c r="J145" s="12"/>
      <c r="K145" s="12"/>
      <c r="L145" s="13"/>
    </row>
    <row r="146" spans="1:12" x14ac:dyDescent="0.25">
      <c r="A146" s="12"/>
      <c r="B146" s="13"/>
      <c r="C146" s="12"/>
      <c r="D146" s="12"/>
      <c r="E146" s="12"/>
      <c r="F146" s="12"/>
      <c r="G146" s="12"/>
      <c r="H146" s="12"/>
      <c r="I146" s="12"/>
      <c r="J146" s="12"/>
      <c r="K146" s="12"/>
      <c r="L146" s="13"/>
    </row>
    <row r="147" spans="1:12" x14ac:dyDescent="0.25">
      <c r="A147" s="12"/>
      <c r="B147" s="13"/>
      <c r="C147" s="12"/>
      <c r="D147" s="12"/>
      <c r="E147" s="12"/>
      <c r="F147" s="12"/>
      <c r="G147" s="12"/>
      <c r="H147" s="12"/>
      <c r="I147" s="12"/>
      <c r="J147" s="12"/>
      <c r="K147" s="12"/>
      <c r="L147" s="13"/>
    </row>
    <row r="148" spans="1:12" x14ac:dyDescent="0.25">
      <c r="A148" s="12"/>
      <c r="B148" s="13"/>
      <c r="C148" s="12"/>
      <c r="D148" s="12"/>
      <c r="E148" s="12"/>
      <c r="F148" s="12"/>
      <c r="G148" s="12"/>
      <c r="H148" s="12"/>
      <c r="I148" s="12"/>
      <c r="J148" s="12"/>
      <c r="K148" s="12"/>
      <c r="L148" s="13"/>
    </row>
    <row r="149" spans="1:12" x14ac:dyDescent="0.25">
      <c r="A149" s="12"/>
      <c r="B149" s="13"/>
      <c r="C149" s="12"/>
      <c r="D149" s="12"/>
      <c r="E149" s="12"/>
      <c r="F149" s="12"/>
      <c r="G149" s="12"/>
      <c r="H149" s="12"/>
      <c r="I149" s="12"/>
      <c r="J149" s="12"/>
      <c r="K149" s="12"/>
      <c r="L149" s="13"/>
    </row>
    <row r="150" spans="1:12" x14ac:dyDescent="0.25">
      <c r="L150" s="13"/>
    </row>
  </sheetData>
  <mergeCells count="11">
    <mergeCell ref="A5:K5"/>
    <mergeCell ref="E7:K7"/>
    <mergeCell ref="A8:A9"/>
    <mergeCell ref="E8:F8"/>
    <mergeCell ref="I8:J8"/>
    <mergeCell ref="G8:H8"/>
    <mergeCell ref="K8:K9"/>
    <mergeCell ref="C8:C9"/>
    <mergeCell ref="D8:D9"/>
    <mergeCell ref="B8:B9"/>
    <mergeCell ref="A6:K6"/>
  </mergeCells>
  <conditionalFormatting sqref="D74:D81">
    <cfRule type="cellIs" dxfId="2" priority="12" operator="equal">
      <formula>0</formula>
    </cfRule>
  </conditionalFormatting>
  <conditionalFormatting sqref="D83">
    <cfRule type="cellIs" dxfId="1" priority="11" operator="equal">
      <formula>0</formula>
    </cfRule>
  </conditionalFormatting>
  <conditionalFormatting sqref="D82">
    <cfRule type="cellIs" dxfId="0" priority="6" operator="equal">
      <formula>0</formula>
    </cfRule>
  </conditionalFormatting>
  <pageMargins left="0" right="0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ქარელი, მე-3 სართული</vt:lpstr>
      <vt:lpstr>სარემონტო სამუშაოები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2021-10-22T08:39:56Z</dcterms:modified>
</cp:coreProperties>
</file>